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ŠZB\Desktop\Financijski plan 2026.-2028\"/>
    </mc:Choice>
  </mc:AlternateContent>
  <bookViews>
    <workbookView xWindow="0" yWindow="0" windowWidth="23040" windowHeight="9390" firstSheet="2" activeTab="6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OSEBNI DIO" sheetId="13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3" l="1"/>
  <c r="J14" i="13"/>
  <c r="H14" i="13"/>
  <c r="I26" i="13"/>
  <c r="I99" i="13"/>
  <c r="J99" i="13"/>
  <c r="H99" i="13"/>
  <c r="H93" i="13"/>
  <c r="H94" i="13"/>
  <c r="E37" i="8" l="1"/>
  <c r="G20" i="3" l="1"/>
  <c r="F29" i="13" l="1"/>
  <c r="G30" i="3" l="1"/>
  <c r="H104" i="3" l="1"/>
  <c r="H102" i="3"/>
  <c r="H96" i="3"/>
  <c r="H94" i="3"/>
  <c r="H90" i="3"/>
  <c r="H87" i="3"/>
  <c r="H86" i="3"/>
  <c r="H84" i="3"/>
  <c r="H83" i="3"/>
  <c r="H79" i="3"/>
  <c r="H78" i="3" s="1"/>
  <c r="H70" i="3"/>
  <c r="H58" i="3"/>
  <c r="H52" i="3"/>
  <c r="H47" i="3"/>
  <c r="H43" i="3"/>
  <c r="H41" i="3"/>
  <c r="H39" i="3"/>
  <c r="H30" i="3"/>
  <c r="H93" i="3" l="1"/>
  <c r="H89" i="3"/>
  <c r="H38" i="3"/>
  <c r="H46" i="3"/>
  <c r="H37" i="3" s="1"/>
  <c r="K30" i="3"/>
  <c r="J30" i="3"/>
  <c r="I30" i="3"/>
  <c r="H29" i="3"/>
  <c r="H26" i="3"/>
  <c r="H24" i="3"/>
  <c r="H23" i="3" s="1"/>
  <c r="H17" i="3"/>
  <c r="H16" i="3"/>
  <c r="H36" i="3" l="1"/>
  <c r="H15" i="3"/>
  <c r="H16" i="1"/>
  <c r="H13" i="1"/>
  <c r="H19" i="1" l="1"/>
  <c r="G29" i="3"/>
  <c r="D37" i="8" l="1"/>
  <c r="G24" i="3" l="1"/>
  <c r="G23" i="3" s="1"/>
  <c r="G17" i="3"/>
  <c r="G16" i="3" s="1"/>
  <c r="F28" i="13"/>
  <c r="H173" i="13"/>
  <c r="I173" i="13"/>
  <c r="J173" i="13"/>
  <c r="F173" i="13"/>
  <c r="G169" i="13"/>
  <c r="H169" i="13"/>
  <c r="I169" i="13"/>
  <c r="J169" i="13"/>
  <c r="F169" i="13"/>
  <c r="G164" i="13"/>
  <c r="H164" i="13"/>
  <c r="I164" i="13"/>
  <c r="J164" i="13"/>
  <c r="F164" i="13"/>
  <c r="G155" i="13"/>
  <c r="H155" i="13"/>
  <c r="I155" i="13"/>
  <c r="J155" i="13"/>
  <c r="F155" i="13"/>
  <c r="G141" i="13" l="1"/>
  <c r="H141" i="13"/>
  <c r="I141" i="13"/>
  <c r="J141" i="13"/>
  <c r="F141" i="13"/>
  <c r="G145" i="13"/>
  <c r="H145" i="13"/>
  <c r="I145" i="13"/>
  <c r="J145" i="13"/>
  <c r="F145" i="13"/>
  <c r="G143" i="13"/>
  <c r="H143" i="13"/>
  <c r="I143" i="13"/>
  <c r="J143" i="13"/>
  <c r="F143" i="13"/>
  <c r="G136" i="13"/>
  <c r="H136" i="13"/>
  <c r="I136" i="13"/>
  <c r="J136" i="13"/>
  <c r="F136" i="13"/>
  <c r="G130" i="13"/>
  <c r="H130" i="13"/>
  <c r="I130" i="13"/>
  <c r="J130" i="13"/>
  <c r="F130" i="13"/>
  <c r="G128" i="13"/>
  <c r="H128" i="13"/>
  <c r="I128" i="13"/>
  <c r="J128" i="13"/>
  <c r="F128" i="13"/>
  <c r="G123" i="13"/>
  <c r="H123" i="13"/>
  <c r="I123" i="13"/>
  <c r="J123" i="13"/>
  <c r="F123" i="13"/>
  <c r="G114" i="13"/>
  <c r="H114" i="13"/>
  <c r="I114" i="13"/>
  <c r="J114" i="13"/>
  <c r="G112" i="13"/>
  <c r="H112" i="13"/>
  <c r="I112" i="13"/>
  <c r="J112" i="13"/>
  <c r="F112" i="13"/>
  <c r="F114" i="13"/>
  <c r="G99" i="13"/>
  <c r="F99" i="13"/>
  <c r="G94" i="13"/>
  <c r="I94" i="13"/>
  <c r="J94" i="13"/>
  <c r="F94" i="13"/>
  <c r="G66" i="13"/>
  <c r="H66" i="13"/>
  <c r="H63" i="13" s="1"/>
  <c r="I66" i="13"/>
  <c r="J66" i="13"/>
  <c r="F66" i="13"/>
  <c r="F63" i="13" s="1"/>
  <c r="G64" i="13"/>
  <c r="H64" i="13"/>
  <c r="I64" i="13"/>
  <c r="J64" i="13"/>
  <c r="F64" i="13"/>
  <c r="G90" i="13"/>
  <c r="H90" i="13"/>
  <c r="I90" i="13"/>
  <c r="J90" i="13"/>
  <c r="F90" i="13"/>
  <c r="G37" i="13"/>
  <c r="H37" i="13"/>
  <c r="I37" i="13"/>
  <c r="J37" i="13"/>
  <c r="F37" i="13"/>
  <c r="G58" i="13"/>
  <c r="H58" i="13"/>
  <c r="I58" i="13"/>
  <c r="J58" i="13"/>
  <c r="G29" i="13"/>
  <c r="H29" i="13"/>
  <c r="I29" i="13"/>
  <c r="J29" i="13"/>
  <c r="G30" i="8"/>
  <c r="G35" i="8"/>
  <c r="G37" i="8"/>
  <c r="G19" i="8"/>
  <c r="G21" i="8"/>
  <c r="G14" i="8"/>
  <c r="I43" i="3"/>
  <c r="J43" i="3"/>
  <c r="K43" i="3"/>
  <c r="G43" i="3"/>
  <c r="I47" i="3"/>
  <c r="J47" i="3"/>
  <c r="K47" i="3"/>
  <c r="G47" i="3"/>
  <c r="I52" i="3"/>
  <c r="J52" i="3"/>
  <c r="K52" i="3"/>
  <c r="G52" i="3"/>
  <c r="I58" i="3"/>
  <c r="J58" i="3"/>
  <c r="K58" i="3"/>
  <c r="G58" i="3"/>
  <c r="I70" i="3"/>
  <c r="J70" i="3"/>
  <c r="K70" i="3"/>
  <c r="G70" i="3"/>
  <c r="I79" i="3"/>
  <c r="I78" i="3" s="1"/>
  <c r="J79" i="3"/>
  <c r="J78" i="3" s="1"/>
  <c r="K79" i="3"/>
  <c r="K78" i="3" s="1"/>
  <c r="G79" i="3"/>
  <c r="G78" i="3" s="1"/>
  <c r="I84" i="3"/>
  <c r="I83" i="3" s="1"/>
  <c r="J84" i="3"/>
  <c r="J83" i="3" s="1"/>
  <c r="K84" i="3"/>
  <c r="K83" i="3" s="1"/>
  <c r="G84" i="3"/>
  <c r="G83" i="3" s="1"/>
  <c r="I87" i="3"/>
  <c r="I86" i="3" s="1"/>
  <c r="J87" i="3"/>
  <c r="J86" i="3" s="1"/>
  <c r="K87" i="3"/>
  <c r="K86" i="3" s="1"/>
  <c r="G87" i="3"/>
  <c r="G86" i="3" s="1"/>
  <c r="I91" i="3"/>
  <c r="I90" i="3" s="1"/>
  <c r="J91" i="3"/>
  <c r="J90" i="3" s="1"/>
  <c r="K91" i="3"/>
  <c r="K90" i="3" s="1"/>
  <c r="G91" i="3"/>
  <c r="G90" i="3" s="1"/>
  <c r="I94" i="3"/>
  <c r="J94" i="3"/>
  <c r="K94" i="3"/>
  <c r="G94" i="3"/>
  <c r="I96" i="3"/>
  <c r="J96" i="3"/>
  <c r="K96" i="3"/>
  <c r="G96" i="3"/>
  <c r="I102" i="3"/>
  <c r="J102" i="3"/>
  <c r="K102" i="3"/>
  <c r="G102" i="3"/>
  <c r="I104" i="3"/>
  <c r="J104" i="3"/>
  <c r="K104" i="3"/>
  <c r="G104" i="3"/>
  <c r="I39" i="3"/>
  <c r="J39" i="3"/>
  <c r="K39" i="3"/>
  <c r="G39" i="3"/>
  <c r="I41" i="3"/>
  <c r="J41" i="3"/>
  <c r="K41" i="3"/>
  <c r="G41" i="3"/>
  <c r="I140" i="13" l="1"/>
  <c r="J63" i="13"/>
  <c r="J140" i="13"/>
  <c r="H140" i="13"/>
  <c r="G140" i="13"/>
  <c r="F140" i="13"/>
  <c r="I63" i="13"/>
  <c r="G63" i="13"/>
  <c r="G13" i="8"/>
  <c r="G93" i="3"/>
  <c r="K93" i="3"/>
  <c r="J93" i="3"/>
  <c r="I93" i="3"/>
  <c r="K46" i="3"/>
  <c r="J46" i="3"/>
  <c r="I46" i="3"/>
  <c r="G46" i="3"/>
  <c r="J38" i="3"/>
  <c r="I38" i="3"/>
  <c r="G38" i="3"/>
  <c r="K38" i="3"/>
  <c r="G29" i="8"/>
  <c r="K29" i="3"/>
  <c r="J29" i="3"/>
  <c r="I29" i="3"/>
  <c r="J26" i="3"/>
  <c r="K26" i="3"/>
  <c r="I26" i="3"/>
  <c r="J24" i="3"/>
  <c r="J23" i="3" s="1"/>
  <c r="K24" i="3"/>
  <c r="K23" i="3" s="1"/>
  <c r="I24" i="3"/>
  <c r="I23" i="3" s="1"/>
  <c r="J17" i="3"/>
  <c r="J16" i="3" s="1"/>
  <c r="K17" i="3"/>
  <c r="K16" i="3" s="1"/>
  <c r="I17" i="3"/>
  <c r="I16" i="3" s="1"/>
  <c r="J37" i="3" l="1"/>
  <c r="I37" i="3"/>
  <c r="I15" i="3"/>
  <c r="K37" i="3"/>
  <c r="G37" i="3"/>
  <c r="J19" i="13"/>
  <c r="I21" i="13"/>
  <c r="J21" i="13"/>
  <c r="J13" i="13" s="1"/>
  <c r="I28" i="13"/>
  <c r="J28" i="13"/>
  <c r="J36" i="13"/>
  <c r="I36" i="13"/>
  <c r="I62" i="13"/>
  <c r="J62" i="13"/>
  <c r="I93" i="13"/>
  <c r="I92" i="13" s="1"/>
  <c r="J93" i="13"/>
  <c r="J92" i="13" s="1"/>
  <c r="I111" i="13"/>
  <c r="I110" i="13" s="1"/>
  <c r="I109" i="13" s="1"/>
  <c r="J111" i="13"/>
  <c r="J110" i="13" s="1"/>
  <c r="J109" i="13" s="1"/>
  <c r="I117" i="13"/>
  <c r="I116" i="13" s="1"/>
  <c r="J117" i="13"/>
  <c r="J116" i="13" s="1"/>
  <c r="I122" i="13"/>
  <c r="I121" i="13" s="1"/>
  <c r="I120" i="13" s="1"/>
  <c r="J122" i="13"/>
  <c r="J121" i="13" s="1"/>
  <c r="J120" i="13" s="1"/>
  <c r="I127" i="13"/>
  <c r="J127" i="13"/>
  <c r="I135" i="13"/>
  <c r="J135" i="13"/>
  <c r="I139" i="13"/>
  <c r="J139" i="13"/>
  <c r="J154" i="13"/>
  <c r="J153" i="13" s="1"/>
  <c r="G153" i="13"/>
  <c r="G154" i="13"/>
  <c r="H154" i="13"/>
  <c r="H153" i="13" s="1"/>
  <c r="I154" i="13"/>
  <c r="I153" i="13" s="1"/>
  <c r="G157" i="13"/>
  <c r="G158" i="13"/>
  <c r="H158" i="13"/>
  <c r="H157" i="13" s="1"/>
  <c r="I158" i="13"/>
  <c r="I24" i="13" s="1"/>
  <c r="I23" i="13" s="1"/>
  <c r="J158" i="13"/>
  <c r="J24" i="13" s="1"/>
  <c r="J23" i="13" s="1"/>
  <c r="F163" i="13"/>
  <c r="G163" i="13"/>
  <c r="G162" i="13" s="1"/>
  <c r="G161" i="13" s="1"/>
  <c r="H163" i="13"/>
  <c r="H162" i="13" s="1"/>
  <c r="H161" i="13" s="1"/>
  <c r="I163" i="13"/>
  <c r="I162" i="13" s="1"/>
  <c r="I161" i="13" s="1"/>
  <c r="J163" i="13"/>
  <c r="J162" i="13" s="1"/>
  <c r="J161" i="13" s="1"/>
  <c r="G168" i="13"/>
  <c r="G167" i="13" s="1"/>
  <c r="H168" i="13"/>
  <c r="H167" i="13" s="1"/>
  <c r="I168" i="13"/>
  <c r="I167" i="13" s="1"/>
  <c r="J168" i="13"/>
  <c r="J167" i="13" s="1"/>
  <c r="G172" i="13"/>
  <c r="G171" i="13" s="1"/>
  <c r="H172" i="13"/>
  <c r="H171" i="13" s="1"/>
  <c r="I172" i="13"/>
  <c r="I171" i="13" s="1"/>
  <c r="J172" i="13"/>
  <c r="J171" i="13" s="1"/>
  <c r="J125" i="13" l="1"/>
  <c r="I125" i="13"/>
  <c r="H166" i="13"/>
  <c r="G166" i="13"/>
  <c r="I166" i="13"/>
  <c r="J166" i="13"/>
  <c r="I157" i="13"/>
  <c r="J126" i="13"/>
  <c r="I126" i="13"/>
  <c r="J12" i="13"/>
  <c r="J11" i="13" s="1"/>
  <c r="I13" i="13"/>
  <c r="I12" i="13" s="1"/>
  <c r="I11" i="13" s="1"/>
  <c r="J27" i="13"/>
  <c r="J26" i="13" s="1"/>
  <c r="I27" i="13"/>
  <c r="D14" i="11"/>
  <c r="D13" i="11" s="1"/>
  <c r="E14" i="11"/>
  <c r="E13" i="11" s="1"/>
  <c r="F14" i="11"/>
  <c r="F13" i="11" s="1"/>
  <c r="G14" i="11"/>
  <c r="G13" i="11" s="1"/>
  <c r="C14" i="11"/>
  <c r="C13" i="11" s="1"/>
  <c r="F37" i="8"/>
  <c r="C37" i="8"/>
  <c r="F35" i="8"/>
  <c r="E35" i="8"/>
  <c r="D35" i="8"/>
  <c r="C35" i="8"/>
  <c r="F30" i="8"/>
  <c r="E30" i="8"/>
  <c r="D30" i="8"/>
  <c r="C30" i="8"/>
  <c r="C17" i="8"/>
  <c r="D19" i="8"/>
  <c r="E19" i="8"/>
  <c r="F19" i="8"/>
  <c r="C19" i="8"/>
  <c r="D21" i="8"/>
  <c r="E21" i="8"/>
  <c r="F21" i="8"/>
  <c r="C21" i="8"/>
  <c r="C23" i="8"/>
  <c r="I89" i="3"/>
  <c r="I36" i="3" s="1"/>
  <c r="J89" i="3"/>
  <c r="J36" i="3" s="1"/>
  <c r="K89" i="3"/>
  <c r="K36" i="3" s="1"/>
  <c r="G89" i="3"/>
  <c r="G36" i="3" s="1"/>
  <c r="K15" i="3"/>
  <c r="K14" i="3" s="1"/>
  <c r="K16" i="1"/>
  <c r="K13" i="1"/>
  <c r="H27" i="1"/>
  <c r="K52" i="1"/>
  <c r="K51" i="1"/>
  <c r="K50" i="1"/>
  <c r="K49" i="1"/>
  <c r="K44" i="1"/>
  <c r="K43" i="1"/>
  <c r="K42" i="1"/>
  <c r="E29" i="8" l="1"/>
  <c r="I25" i="13"/>
  <c r="K19" i="1"/>
  <c r="K27" i="1" s="1"/>
  <c r="C29" i="8"/>
  <c r="D29" i="8"/>
  <c r="F29" i="8"/>
  <c r="F172" i="13"/>
  <c r="F171" i="13" s="1"/>
  <c r="F168" i="13"/>
  <c r="F167" i="13" s="1"/>
  <c r="F162" i="13"/>
  <c r="F161" i="13" s="1"/>
  <c r="F158" i="13"/>
  <c r="F154" i="13"/>
  <c r="F153" i="13" s="1"/>
  <c r="G135" i="13"/>
  <c r="H135" i="13"/>
  <c r="F135" i="13"/>
  <c r="G127" i="13"/>
  <c r="H127" i="13"/>
  <c r="F127" i="13"/>
  <c r="G122" i="13"/>
  <c r="H122" i="13"/>
  <c r="F122" i="13"/>
  <c r="F121" i="13" s="1"/>
  <c r="F120" i="13" s="1"/>
  <c r="G117" i="13"/>
  <c r="H117" i="13"/>
  <c r="F117" i="13"/>
  <c r="F116" i="13" s="1"/>
  <c r="G111" i="13"/>
  <c r="H111" i="13"/>
  <c r="F111" i="13"/>
  <c r="F110" i="13" s="1"/>
  <c r="G93" i="13"/>
  <c r="F93" i="13"/>
  <c r="G36" i="13"/>
  <c r="H36" i="13"/>
  <c r="F36" i="13"/>
  <c r="G28" i="13"/>
  <c r="H28" i="13"/>
  <c r="F139" i="13"/>
  <c r="E14" i="8"/>
  <c r="E13" i="8" s="1"/>
  <c r="D14" i="8"/>
  <c r="D13" i="8" s="1"/>
  <c r="F14" i="8"/>
  <c r="F13" i="8" s="1"/>
  <c r="C14" i="8"/>
  <c r="C13" i="8" s="1"/>
  <c r="I16" i="1"/>
  <c r="I13" i="1"/>
  <c r="I19" i="1" l="1"/>
  <c r="I27" i="1" s="1"/>
  <c r="G16" i="13"/>
  <c r="H110" i="13"/>
  <c r="H109" i="13" s="1"/>
  <c r="H121" i="13"/>
  <c r="H139" i="13"/>
  <c r="H125" i="13" s="1"/>
  <c r="H116" i="13"/>
  <c r="J157" i="13"/>
  <c r="J25" i="13" s="1"/>
  <c r="H24" i="13"/>
  <c r="G24" i="13"/>
  <c r="H62" i="13"/>
  <c r="G62" i="13"/>
  <c r="F92" i="13"/>
  <c r="F21" i="13"/>
  <c r="H92" i="13"/>
  <c r="F157" i="13"/>
  <c r="F24" i="13"/>
  <c r="F23" i="13" s="1"/>
  <c r="F27" i="13"/>
  <c r="G126" i="13"/>
  <c r="F166" i="13"/>
  <c r="F126" i="13"/>
  <c r="H126" i="13"/>
  <c r="G92" i="13"/>
  <c r="G116" i="13"/>
  <c r="F109" i="13"/>
  <c r="G121" i="13"/>
  <c r="G110" i="13"/>
  <c r="G139" i="13"/>
  <c r="G27" i="13"/>
  <c r="H27" i="13"/>
  <c r="H14" i="3"/>
  <c r="H120" i="13" l="1"/>
  <c r="F14" i="13"/>
  <c r="H23" i="13"/>
  <c r="H21" i="13"/>
  <c r="J15" i="3"/>
  <c r="J14" i="3" s="1"/>
  <c r="G14" i="13"/>
  <c r="F62" i="13"/>
  <c r="F26" i="13" s="1"/>
  <c r="F19" i="13"/>
  <c r="G23" i="13"/>
  <c r="F125" i="13"/>
  <c r="G26" i="13"/>
  <c r="G125" i="13"/>
  <c r="G109" i="13"/>
  <c r="G120" i="13"/>
  <c r="H26" i="13"/>
  <c r="H25" i="13" s="1"/>
  <c r="F13" i="13" l="1"/>
  <c r="F12" i="13" s="1"/>
  <c r="F11" i="13" s="1"/>
  <c r="H13" i="13"/>
  <c r="H12" i="13" s="1"/>
  <c r="F25" i="13"/>
  <c r="G13" i="13"/>
  <c r="G25" i="13"/>
  <c r="G15" i="3"/>
  <c r="H11" i="13" l="1"/>
  <c r="G14" i="3"/>
  <c r="I14" i="3"/>
  <c r="G12" i="13"/>
  <c r="G11" i="13" l="1"/>
  <c r="J16" i="1"/>
  <c r="G16" i="1"/>
  <c r="J13" i="1"/>
  <c r="G13" i="1"/>
  <c r="G19" i="1" l="1"/>
  <c r="J19" i="1"/>
  <c r="J27" i="1" s="1"/>
</calcChain>
</file>

<file path=xl/sharedStrings.xml><?xml version="1.0" encoding="utf-8"?>
<sst xmlns="http://schemas.openxmlformats.org/spreadsheetml/2006/main" count="839" uniqueCount="287">
  <si>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</si>
  <si>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</si>
  <si>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</si>
  <si>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</si>
  <si>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</si>
  <si>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</si>
  <si>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</si>
  <si>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</si>
  <si>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</si>
  <si>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</si>
  <si>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</si>
  <si>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</si>
  <si>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</si>
  <si>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</si>
  <si>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</si>
  <si>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</si>
  <si>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</si>
  <si>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UKUPNI PRIHODI</t>
  </si>
  <si>
    <t>Pomoći iz inozemstva i od subjekata unutar općeg proračuna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</si>
  <si>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</si>
  <si>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</si>
  <si>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</si>
  <si>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</si>
  <si>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</si>
  <si>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</si>
  <si>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</si>
  <si>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</si>
  <si>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</si>
  <si>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</si>
  <si>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</si>
  <si>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</si>
  <si>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</si>
  <si>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</si>
  <si>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</si>
  <si>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</si>
  <si>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</si>
  <si>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</si>
  <si>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UKUPNO PRIMICI</t>
  </si>
  <si>
    <t xml:space="preserve">UKUPNO IZDACI </t>
  </si>
  <si>
    <t>Napomena:  Iznosi u stupcu "OSTVARENJE/IZVRŠENJE 1.-6. 2022." preračunavaju se iz kuna u eure prema fiksnom tečaju konverzije (1 EUR=7,53450 kuna) i po pravilima za preračunavanje i zaokruživanje.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</si>
  <si>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</si>
  <si>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</si>
  <si>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</si>
  <si>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</si>
  <si>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</si>
  <si>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</si>
  <si>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- VIŠAK MANJAK</t>
  </si>
  <si>
    <t>PRIJENOS  VIŠKA/MANJKA U SLJEDEĆE RAZDOBLJE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</si>
  <si>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</si>
  <si>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SAŽETAK  RAČUNA PRIHODA I RASHODA I  RAČUNA FINANCIRANJA  može sadržavati i dodatne podatke.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</si>
  <si>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</si>
  <si>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09 Obrazovanje</t>
  </si>
  <si>
    <t>092 Srednjoškolsko obrazovanje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</si>
  <si>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</si>
  <si>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</si>
  <si>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</si>
  <si>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</si>
  <si>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</si>
  <si>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</si>
  <si>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upravnih i administrativnih pristojbi, pristojbi po posebnim propisima i naknada</t>
  </si>
  <si>
    <t>Prihodi po posebnim propisima</t>
  </si>
  <si>
    <t>Ostali nespomenuti prihodi</t>
  </si>
  <si>
    <t>Prihodi od prodaje proizvoda i robe te pruženih usluga, prihodi od donacija i povrati po protestira</t>
  </si>
  <si>
    <t>Donacije od pravnih i fizičkih osoba izvan općeg proračuna i povrat donacija po protestiranim jamst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</si>
  <si>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</si>
  <si>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</si>
  <si>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</si>
  <si>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</si>
  <si>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</si>
  <si>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3</t>
  </si>
  <si>
    <t>31</t>
  </si>
  <si>
    <t>311</t>
  </si>
  <si>
    <t>3111</t>
  </si>
  <si>
    <t>312</t>
  </si>
  <si>
    <t>3121</t>
  </si>
  <si>
    <t>313</t>
  </si>
  <si>
    <t>3132</t>
  </si>
  <si>
    <t>32</t>
  </si>
  <si>
    <t>321</t>
  </si>
  <si>
    <t>3211</t>
  </si>
  <si>
    <t>3212</t>
  </si>
  <si>
    <t>3213</t>
  </si>
  <si>
    <t>3214</t>
  </si>
  <si>
    <t>322</t>
  </si>
  <si>
    <t>3221</t>
  </si>
  <si>
    <t>3223</t>
  </si>
  <si>
    <t>3224</t>
  </si>
  <si>
    <t>3225</t>
  </si>
  <si>
    <t>3227</t>
  </si>
  <si>
    <t>323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</si>
  <si>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</si>
  <si>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</si>
  <si>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</si>
  <si>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</si>
  <si>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</si>
  <si>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</si>
  <si>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</si>
  <si>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</si>
  <si>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</si>
  <si>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</t>
  </si>
  <si>
    <t>3241</t>
  </si>
  <si>
    <t>329</t>
  </si>
  <si>
    <t>3291</t>
  </si>
  <si>
    <t>3292</t>
  </si>
  <si>
    <t>3293</t>
  </si>
  <si>
    <t>3294</t>
  </si>
  <si>
    <t>3295</t>
  </si>
  <si>
    <t>3296</t>
  </si>
  <si>
    <t>3299</t>
  </si>
  <si>
    <t>34</t>
  </si>
  <si>
    <t>343</t>
  </si>
  <si>
    <t>3431</t>
  </si>
  <si>
    <t>3433</t>
  </si>
  <si>
    <t>3434</t>
  </si>
  <si>
    <t>37</t>
  </si>
  <si>
    <t>372</t>
  </si>
  <si>
    <t>3721</t>
  </si>
  <si>
    <t>38</t>
  </si>
  <si>
    <t>381</t>
  </si>
  <si>
    <t>3812</t>
  </si>
  <si>
    <t>4</t>
  </si>
  <si>
    <t>41</t>
  </si>
  <si>
    <t>412</t>
  </si>
  <si>
    <t>4124</t>
  </si>
  <si>
    <t>42</t>
  </si>
  <si>
    <t>421</t>
  </si>
  <si>
    <t>4212</t>
  </si>
  <si>
    <t>422</t>
  </si>
  <si>
    <t>4221</t>
  </si>
  <si>
    <t>4222</t>
  </si>
  <si>
    <t>4223</t>
  </si>
  <si>
    <t>4226</t>
  </si>
  <si>
    <t>4227</t>
  </si>
  <si>
    <t>423</t>
  </si>
  <si>
    <t>4231</t>
  </si>
  <si>
    <t>424</t>
  </si>
  <si>
    <t>4241</t>
  </si>
  <si>
    <t>426</t>
  </si>
  <si>
    <t>4262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</si>
  <si>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</si>
  <si>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</si>
  <si>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</si>
  <si>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</si>
  <si>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</si>
  <si>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</si>
  <si>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</si>
  <si>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</si>
  <si>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</si>
  <si>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</si>
  <si>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</si>
  <si>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</si>
  <si>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</si>
  <si>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</si>
  <si>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</si>
  <si>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</si>
  <si>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</si>
  <si>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</si>
  <si>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</si>
  <si>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</si>
  <si>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</si>
  <si>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</si>
  <si>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</si>
  <si>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</si>
  <si>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</si>
  <si>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</si>
  <si>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</si>
  <si>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</si>
  <si>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</si>
  <si>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</si>
  <si>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</si>
  <si>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</si>
  <si>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</si>
  <si>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</si>
  <si>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</si>
  <si>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Naknade građanima i kućanstvima na temelju osiguranja i druge naknade</t>
  </si>
  <si>
    <t>Ostale naknade građanima i kućanstvima iz proračuna</t>
  </si>
  <si>
    <t>Naknade građanima i kućanstvima u novcu</t>
  </si>
  <si>
    <t>Ostali rashodi</t>
  </si>
  <si>
    <t>Tekuće donacije u naravi</t>
  </si>
  <si>
    <t>Nematerijalna imovina</t>
  </si>
  <si>
    <t>Ostala prava</t>
  </si>
  <si>
    <t>Rashodi za nabavu proizvedene dugotrajne imovine</t>
  </si>
  <si>
    <t>Građevinski objekti</t>
  </si>
  <si>
    <t>Poslovni objekti</t>
  </si>
  <si>
    <t>Postrojenja i oprema</t>
  </si>
  <si>
    <t>Uredska oprema i namještaj</t>
  </si>
  <si>
    <t>Komunikacijska oprema</t>
  </si>
  <si>
    <t>Sportska i glazbena oprema</t>
  </si>
  <si>
    <t>Uređaji, strojevi i oprema za ostale namjene</t>
  </si>
  <si>
    <t>Prijevozna sredstva</t>
  </si>
  <si>
    <t>Prijevozna sredstva u cestovnom prometu</t>
  </si>
  <si>
    <t>Knjige, umjetnička djela i ostale izložbene vrijednosti</t>
  </si>
  <si>
    <t>Knjige</t>
  </si>
  <si>
    <t>Nematerijalna proizvedena imovina</t>
  </si>
  <si>
    <t>Ulaganja u računalne programe</t>
  </si>
  <si>
    <t>12 Opći prihodi i primici - decentralizirana sredstva</t>
  </si>
  <si>
    <t>4 Prihodi za posebne namjene</t>
  </si>
  <si>
    <t>43 Ostali prihodi za posebne namjene</t>
  </si>
  <si>
    <t>5 Pomoći</t>
  </si>
  <si>
    <t>52 Pomoći iz drugih proračuna</t>
  </si>
  <si>
    <t>6 Donacije</t>
  </si>
  <si>
    <t>61 Donacije</t>
  </si>
  <si>
    <t>Razdjel 009</t>
  </si>
  <si>
    <t>Glava 009       04</t>
  </si>
  <si>
    <t>Izvor 1.</t>
  </si>
  <si>
    <t>Izvor 1.1.</t>
  </si>
  <si>
    <t>Program 4109</t>
  </si>
  <si>
    <t>Aktivnost A410901</t>
  </si>
  <si>
    <t>Aktivnost A410902</t>
  </si>
  <si>
    <t>Aktivnost A410905</t>
  </si>
  <si>
    <t>Aktivnost K410901</t>
  </si>
  <si>
    <t>Aktivnost T410902</t>
  </si>
  <si>
    <t>Aktivnost T410905</t>
  </si>
  <si>
    <t>Izvor 1.2.</t>
  </si>
  <si>
    <t>Izvor 4.</t>
  </si>
  <si>
    <t>Izvor 4.3.</t>
  </si>
  <si>
    <t>Izvor 5.</t>
  </si>
  <si>
    <t>Izvor 5.2.</t>
  </si>
  <si>
    <t>Izvor 6.</t>
  </si>
  <si>
    <t>Izvor 6.1.</t>
  </si>
  <si>
    <t>GRADSKI URED ZA OBRAZOVANJE, SPORT I MLADE</t>
  </si>
  <si>
    <t>USTANOVE U SREDNJOŠKOLSKOM OBRAZOVANJU</t>
  </si>
  <si>
    <t>OPĆI PRIHODI I PRIMICI</t>
  </si>
  <si>
    <t>DJELATNOST USTANOVA SREDNJEG ŠKOLSTVA I UČENIČKIH DOMOVA</t>
  </si>
  <si>
    <t>REDOVNA DJELATNOST PRORAČUNSKIH KORISNIKA</t>
  </si>
  <si>
    <t>IZVANNASTAVNE I OSTALE AKTIVNOSTI</t>
  </si>
  <si>
    <t>NABAVA UDŽBENIKA</t>
  </si>
  <si>
    <t>ODRŽAVANJE I OPREMANJE USTANOVA SREDNJEG ŠKOLSTVA I UČENIČKIH DOMOVA</t>
  </si>
  <si>
    <t>SUFINANCIRANJE PROJEKATA PRIJAVLJENIH NA NATJEČAJE EUROPSKIH FONDOVA ILI PARTNERSTVA ZA EU FONDOVE</t>
  </si>
  <si>
    <t>BESPLATNE MENSTRUALNE POTREPŠTINE</t>
  </si>
  <si>
    <t>OPĆI PRIHODI I PRIMICI-DECENTRALIZIRANA SREDSTVA</t>
  </si>
  <si>
    <t>PRIHODI ZA POSEBNE NAMJENE</t>
  </si>
  <si>
    <t>OSTALI PRIHODI ZA POSEBNE NAMJENE</t>
  </si>
  <si>
    <t>POMOĆI</t>
  </si>
  <si>
    <t>POMOĆI IZ DRUGIH PRORAČUNA</t>
  </si>
  <si>
    <t>DONACIJE</t>
  </si>
  <si>
    <t>Ravnatelj:</t>
  </si>
  <si>
    <t>GLAZBENA ŠKOLA ZLATKA BALOKOVIĆA</t>
  </si>
  <si>
    <t>IVANIĆGRADSKA 41A, ZAGREB</t>
  </si>
  <si>
    <t>OIB: 68085752153</t>
  </si>
  <si>
    <t>Marjan Krajna, prof. savjetnik</t>
  </si>
  <si>
    <t>A) SAŽETAK  RAČUNA PRIHODA I RASHODA</t>
  </si>
  <si>
    <t>B) SAŽETAK RAČUNA FINANCIRANJA</t>
  </si>
  <si>
    <t>C) PRENESENI VIŠAK ILI  PRENESENI MANJAK</t>
  </si>
  <si>
    <t>D) VIŠEGODIŠNJI PLAN URAVNOTEŽENJA</t>
  </si>
  <si>
    <t>EUR</t>
  </si>
  <si>
    <t>NETO FINANCIRANJE</t>
  </si>
  <si>
    <t>VIŠAK/MANJAK + NETO FINANCIRANJE</t>
  </si>
  <si>
    <t>PRIJENOS  VIŠKA/MANJKA IZ PRETHODNE(IH) GODINE</t>
  </si>
  <si>
    <t>PRIJENOS VIŠKA/MANJKA U SLJEDEĆE RAZDOBLJE</t>
  </si>
  <si>
    <t>VIŠAK/MANJAK + NETO FINANCIRANJE + PRIJENOS VIŠKA/MANJKA IZ PRETHODNE(IH) GODINE - PRIJENOS VIŠKA/MANJKA U SLJEDEĆE RAZDOBLJE</t>
  </si>
  <si>
    <t>VIŠAK/MANJAK IZ PRETHODNE(IH) GODINA KOJI ĆE SE RASPOREDITI/ POKRITI</t>
  </si>
  <si>
    <t>VIŠAK/MANJAK TEKUĆE GODINE</t>
  </si>
  <si>
    <t xml:space="preserve">A. RAČUN PRIHODA I RASHODA </t>
  </si>
  <si>
    <t xml:space="preserve">PRIHODI POSLOVANJA PREMA EKONOMSKOJ KLASIFIKACIJI </t>
  </si>
  <si>
    <t>Razred/Skupina</t>
  </si>
  <si>
    <t>NAZIV PRIHODA</t>
  </si>
  <si>
    <t>NAZIV RASHODA</t>
  </si>
  <si>
    <t>A. RAČUN PRIHODA I RASHODA</t>
  </si>
  <si>
    <t>PRIHODI POSLOVANJA PREMA IZVORIMA FINANCIRANJA</t>
  </si>
  <si>
    <t>RASHODI POSLOVANJA PREMA IZVORIMA FINANCIRANJA</t>
  </si>
  <si>
    <t>RASHODI PREMA FUNKCIJSKOJ KLASIFIKACIJI</t>
  </si>
  <si>
    <t xml:space="preserve"> B. RAČUN FINANCIRANJA PREMA EKONOMSKOJ KLASIFIKACIJI</t>
  </si>
  <si>
    <t>B. RAČUN FINANCIRANJA PREMA IZVORIMA FINANCIRANJA</t>
  </si>
  <si>
    <t>Proračunski korisnik 009  0  21439</t>
  </si>
  <si>
    <t>Doprinos za obvezno osig u sluč nezap.</t>
  </si>
  <si>
    <t>Izvor 3.</t>
  </si>
  <si>
    <t>Izvor 3.1.</t>
  </si>
  <si>
    <t>VLASTITI PRIHODI</t>
  </si>
  <si>
    <t>3133</t>
  </si>
  <si>
    <t>Doprinosi za obvezno zdravstveno osiguranje u slučaju nezaposlen.</t>
  </si>
  <si>
    <t>PROJEKCIJA PRORAČUNA ZA 2027.</t>
  </si>
  <si>
    <t>PROJEKCIJA ZA 2027.</t>
  </si>
  <si>
    <t>Rezultat poslovanja</t>
  </si>
  <si>
    <t>Instrumenti, uređaji i strojevi</t>
  </si>
  <si>
    <t>FINANCIJSKI PLAN PRORAČUNSKOG KORISNIKA JEDINICE LOKALNE I PODRUČNE (REGIONALNE) SAMOUPRAVE 
ZA 2026. I PROJEKCIJA ZA 2027. I 2028. GODINU</t>
  </si>
  <si>
    <t>PRORAČUN ZA 2026.</t>
  </si>
  <si>
    <t>PROJEKCIJA PRORAČUNA ZA 2028.</t>
  </si>
  <si>
    <t>PLAN 2025.</t>
  </si>
  <si>
    <t>IZVRŠENJE 2024.</t>
  </si>
  <si>
    <t>PLAN ZA 2026.</t>
  </si>
  <si>
    <t>PROJEKCIJA ZA 2028.</t>
  </si>
  <si>
    <t>Oprema za održavanje i zaštitu</t>
  </si>
  <si>
    <t xml:space="preserve">PROJEKCIJA ZA 2028. </t>
  </si>
  <si>
    <t>FINANCIJSKI PLAN PRORAČUNSKOG KORISNIKA JEDINICE LOKALNE I PODRUČNE (REGIONALNE) SAMOUPRAVE ZA 2026. I PROJEKCIJA ZA 2027. I 2028. GODINU</t>
  </si>
  <si>
    <t>Zagreb, 05.11.2025.</t>
  </si>
  <si>
    <t xml:space="preserve">Zagreb, 05.11.2025.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</si>
</sst>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4" fillId="0" borderId="0" xfId="0" applyFont="1"/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 indent="1"/>
    </xf>
    <xf numFmtId="0" fontId="9" fillId="2" borderId="3" xfId="0" applyFont="1" applyFill="1" applyBorder="1" applyAlignment="1">
      <alignment horizontal="left" vertical="center" indent="1"/>
    </xf>
    <xf numFmtId="0" fontId="9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0" fillId="3" borderId="0" xfId="0" applyFill="1"/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13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0" fontId="9" fillId="2" borderId="3" xfId="0" applyFont="1" applyFill="1" applyBorder="1" applyAlignment="1">
      <alignment horizontal="left" vertical="center" wrapText="1" indent="1"/>
    </xf>
    <xf numFmtId="0" fontId="10" fillId="2" borderId="3" xfId="0" quotePrefix="1" applyFont="1" applyFill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right"/>
    </xf>
    <xf numFmtId="0" fontId="0" fillId="0" borderId="3" xfId="0" applyBorder="1" applyAlignment="1">
      <alignment wrapText="1"/>
    </xf>
    <xf numFmtId="4" fontId="17" fillId="0" borderId="3" xfId="0" applyNumberFormat="1" applyFont="1" applyBorder="1"/>
    <xf numFmtId="0" fontId="1" fillId="4" borderId="3" xfId="0" applyFont="1" applyFill="1" applyBorder="1" applyAlignment="1">
      <alignment wrapText="1"/>
    </xf>
    <xf numFmtId="4" fontId="18" fillId="4" borderId="3" xfId="0" applyNumberFormat="1" applyFont="1" applyFill="1" applyBorder="1"/>
    <xf numFmtId="0" fontId="1" fillId="5" borderId="3" xfId="0" applyFont="1" applyFill="1" applyBorder="1" applyAlignment="1">
      <alignment wrapText="1"/>
    </xf>
    <xf numFmtId="4" fontId="18" fillId="5" borderId="3" xfId="0" applyNumberFormat="1" applyFont="1" applyFill="1" applyBorder="1"/>
    <xf numFmtId="4" fontId="5" fillId="5" borderId="3" xfId="0" applyNumberFormat="1" applyFont="1" applyFill="1" applyBorder="1" applyAlignment="1">
      <alignment horizontal="right"/>
    </xf>
    <xf numFmtId="0" fontId="1" fillId="6" borderId="3" xfId="0" applyFont="1" applyFill="1" applyBorder="1" applyAlignment="1">
      <alignment wrapText="1"/>
    </xf>
    <xf numFmtId="4" fontId="18" fillId="6" borderId="3" xfId="0" applyNumberFormat="1" applyFont="1" applyFill="1" applyBorder="1"/>
    <xf numFmtId="0" fontId="1" fillId="7" borderId="3" xfId="0" applyFont="1" applyFill="1" applyBorder="1" applyAlignment="1">
      <alignment wrapText="1"/>
    </xf>
    <xf numFmtId="4" fontId="18" fillId="7" borderId="3" xfId="0" applyNumberFormat="1" applyFont="1" applyFill="1" applyBorder="1"/>
    <xf numFmtId="0" fontId="11" fillId="0" borderId="0" xfId="0" applyFont="1" applyAlignment="1">
      <alignment wrapText="1"/>
    </xf>
    <xf numFmtId="0" fontId="8" fillId="2" borderId="0" xfId="0" applyFont="1" applyFill="1" applyBorder="1" applyAlignment="1">
      <alignment horizontal="left" vertical="center" wrapText="1"/>
    </xf>
    <xf numFmtId="0" fontId="0" fillId="0" borderId="5" xfId="0" applyBorder="1"/>
    <xf numFmtId="0" fontId="13" fillId="3" borderId="1" xfId="0" applyNumberFormat="1" applyFont="1" applyFill="1" applyBorder="1" applyAlignment="1" applyProtection="1">
      <alignment horizontal="center" vertical="center" wrapText="1"/>
    </xf>
    <xf numFmtId="0" fontId="13" fillId="3" borderId="2" xfId="0" applyNumberFormat="1" applyFont="1" applyFill="1" applyBorder="1" applyAlignment="1" applyProtection="1">
      <alignment horizontal="center" vertical="center" wrapText="1"/>
    </xf>
    <xf numFmtId="0" fontId="13" fillId="3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/>
    <xf numFmtId="0" fontId="13" fillId="3" borderId="3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vertical="center" wrapText="1"/>
    </xf>
    <xf numFmtId="0" fontId="0" fillId="0" borderId="0" xfId="0" applyBorder="1"/>
    <xf numFmtId="0" fontId="4" fillId="0" borderId="0" xfId="0" applyNumberFormat="1" applyFont="1" applyFill="1" applyBorder="1" applyAlignment="1" applyProtection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wrapText="1"/>
    </xf>
    <xf numFmtId="4" fontId="17" fillId="0" borderId="0" xfId="0" applyNumberFormat="1" applyFont="1" applyBorder="1"/>
    <xf numFmtId="4" fontId="3" fillId="2" borderId="0" xfId="0" applyNumberFormat="1" applyFont="1" applyFill="1" applyBorder="1" applyAlignment="1">
      <alignment horizontal="right"/>
    </xf>
    <xf numFmtId="0" fontId="8" fillId="8" borderId="1" xfId="0" applyNumberFormat="1" applyFont="1" applyFill="1" applyBorder="1" applyAlignment="1" applyProtection="1">
      <alignment horizontal="left" vertical="center" wrapText="1"/>
    </xf>
    <xf numFmtId="0" fontId="8" fillId="8" borderId="2" xfId="0" applyNumberFormat="1" applyFont="1" applyFill="1" applyBorder="1" applyAlignment="1" applyProtection="1">
      <alignment horizontal="left" vertical="center" wrapText="1"/>
    </xf>
    <xf numFmtId="0" fontId="8" fillId="8" borderId="4" xfId="0" applyNumberFormat="1" applyFont="1" applyFill="1" applyBorder="1" applyAlignment="1" applyProtection="1">
      <alignment horizontal="left" vertical="center" wrapText="1"/>
    </xf>
    <xf numFmtId="0" fontId="8" fillId="8" borderId="3" xfId="0" applyNumberFormat="1" applyFont="1" applyFill="1" applyBorder="1" applyAlignment="1" applyProtection="1">
      <alignment horizontal="left" vertical="center" wrapText="1"/>
    </xf>
    <xf numFmtId="4" fontId="3" fillId="8" borderId="3" xfId="0" applyNumberFormat="1" applyFont="1" applyFill="1" applyBorder="1" applyAlignment="1">
      <alignment horizontal="right"/>
    </xf>
    <xf numFmtId="0" fontId="8" fillId="8" borderId="3" xfId="0" quotePrefix="1" applyFont="1" applyFill="1" applyBorder="1" applyAlignment="1">
      <alignment horizontal="left" vertical="center" wrapText="1"/>
    </xf>
    <xf numFmtId="0" fontId="0" fillId="8" borderId="0" xfId="0" applyFill="1"/>
    <xf numFmtId="0" fontId="0" fillId="8" borderId="3" xfId="0" applyFill="1" applyBorder="1" applyAlignment="1">
      <alignment wrapText="1"/>
    </xf>
    <xf numFmtId="4" fontId="17" fillId="8" borderId="3" xfId="0" applyNumberFormat="1" applyFont="1" applyFill="1" applyBorder="1"/>
    <xf numFmtId="0" fontId="10" fillId="0" borderId="0" xfId="0" applyNumberFormat="1" applyFont="1" applyFill="1" applyBorder="1" applyAlignment="1" applyProtection="1">
      <alignment horizontal="left" vertical="top" wrapText="1"/>
    </xf>
    <xf numFmtId="0" fontId="8" fillId="3" borderId="2" xfId="0" applyNumberFormat="1" applyFont="1" applyFill="1" applyBorder="1" applyAlignment="1" applyProtection="1">
      <alignment vertical="center"/>
    </xf>
    <xf numFmtId="0" fontId="6" fillId="0" borderId="0" xfId="0" quotePrefix="1" applyNumberFormat="1" applyFont="1" applyFill="1" applyBorder="1" applyAlignment="1" applyProtection="1">
      <alignment horizontal="left" wrapText="1"/>
    </xf>
    <xf numFmtId="0" fontId="10" fillId="3" borderId="3" xfId="0" applyNumberFormat="1" applyFont="1" applyFill="1" applyBorder="1" applyAlignment="1" applyProtection="1">
      <alignment horizontal="center" vertical="center" wrapText="1"/>
    </xf>
    <xf numFmtId="4" fontId="10" fillId="2" borderId="3" xfId="0" applyNumberFormat="1" applyFont="1" applyFill="1" applyBorder="1" applyAlignment="1">
      <alignment horizontal="right"/>
    </xf>
    <xf numFmtId="4" fontId="8" fillId="8" borderId="3" xfId="0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>
      <alignment horizontal="right"/>
    </xf>
    <xf numFmtId="0" fontId="10" fillId="0" borderId="3" xfId="0" quotePrefix="1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4" fontId="10" fillId="3" borderId="3" xfId="0" applyNumberFormat="1" applyFont="1" applyFill="1" applyBorder="1" applyAlignment="1">
      <alignment horizontal="right"/>
    </xf>
    <xf numFmtId="4" fontId="10" fillId="0" borderId="3" xfId="0" applyNumberFormat="1" applyFont="1" applyFill="1" applyBorder="1" applyAlignment="1">
      <alignment horizontal="right"/>
    </xf>
    <xf numFmtId="4" fontId="10" fillId="0" borderId="3" xfId="0" applyNumberFormat="1" applyFont="1" applyFill="1" applyBorder="1" applyAlignment="1" applyProtection="1">
      <alignment horizontal="right" wrapText="1"/>
    </xf>
    <xf numFmtId="4" fontId="10" fillId="0" borderId="3" xfId="0" applyNumberFormat="1" applyFont="1" applyBorder="1" applyAlignment="1">
      <alignment horizontal="right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22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/>
    <xf numFmtId="3" fontId="6" fillId="0" borderId="0" xfId="0" applyNumberFormat="1" applyFont="1" applyBorder="1" applyAlignment="1">
      <alignment horizontal="right"/>
    </xf>
    <xf numFmtId="0" fontId="25" fillId="0" borderId="0" xfId="0" applyFont="1"/>
    <xf numFmtId="0" fontId="26" fillId="0" borderId="0" xfId="0" applyFont="1"/>
    <xf numFmtId="4" fontId="10" fillId="0" borderId="0" xfId="0" applyNumberFormat="1" applyFont="1" applyFill="1" applyBorder="1" applyAlignment="1">
      <alignment horizontal="right"/>
    </xf>
    <xf numFmtId="4" fontId="0" fillId="0" borderId="0" xfId="0" applyNumberFormat="1"/>
    <xf numFmtId="0" fontId="18" fillId="3" borderId="3" xfId="0" applyNumberFormat="1" applyFont="1" applyFill="1" applyBorder="1" applyAlignment="1" applyProtection="1">
      <alignment horizontal="center" vertical="center" wrapText="1"/>
    </xf>
    <xf numFmtId="4" fontId="8" fillId="0" borderId="3" xfId="0" applyNumberFormat="1" applyFont="1" applyBorder="1"/>
    <xf numFmtId="4" fontId="10" fillId="5" borderId="3" xfId="0" applyNumberFormat="1" applyFont="1" applyFill="1" applyBorder="1"/>
    <xf numFmtId="0" fontId="24" fillId="0" borderId="0" xfId="0" applyFont="1" applyBorder="1" applyAlignment="1">
      <alignment horizontal="left" vertical="top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10" fillId="3" borderId="3" xfId="0" quotePrefix="1" applyNumberFormat="1" applyFont="1" applyFill="1" applyBorder="1" applyAlignment="1" applyProtection="1">
      <alignment horizontal="left" vertical="center" wrapText="1"/>
    </xf>
    <xf numFmtId="0" fontId="8" fillId="3" borderId="3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horizontal="left" vertical="center" wrapText="1"/>
    </xf>
    <xf numFmtId="0" fontId="10" fillId="3" borderId="3" xfId="0" applyNumberFormat="1" applyFont="1" applyFill="1" applyBorder="1" applyAlignment="1" applyProtection="1">
      <alignment horizontal="left" vertical="center" wrapText="1"/>
    </xf>
    <xf numFmtId="0" fontId="10" fillId="0" borderId="3" xfId="0" quotePrefix="1" applyFont="1" applyBorder="1" applyAlignment="1">
      <alignment horizont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0" xfId="0" quotePrefix="1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6" fillId="0" borderId="5" xfId="0" applyNumberFormat="1" applyFont="1" applyFill="1" applyBorder="1" applyAlignment="1" applyProtection="1">
      <alignment horizontal="left" wrapText="1"/>
    </xf>
    <xf numFmtId="0" fontId="10" fillId="0" borderId="1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center" wrapText="1"/>
    </xf>
    <xf numFmtId="0" fontId="10" fillId="0" borderId="4" xfId="0" quotePrefix="1" applyFont="1" applyBorder="1" applyAlignment="1">
      <alignment horizontal="center" wrapText="1"/>
    </xf>
    <xf numFmtId="0" fontId="10" fillId="0" borderId="1" xfId="0" quotePrefix="1" applyFont="1" applyFill="1" applyBorder="1" applyAlignment="1">
      <alignment horizontal="left" vertical="center"/>
    </xf>
    <xf numFmtId="0" fontId="23" fillId="0" borderId="5" xfId="0" applyNumberFormat="1" applyFont="1" applyFill="1" applyBorder="1" applyAlignment="1" applyProtection="1">
      <alignment horizontal="lef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1" xfId="0" quotePrefix="1" applyFont="1" applyFill="1" applyBorder="1" applyAlignment="1">
      <alignment horizontal="left" vertical="center"/>
    </xf>
    <xf numFmtId="0" fontId="8" fillId="2" borderId="2" xfId="0" quotePrefix="1" applyFont="1" applyFill="1" applyBorder="1" applyAlignment="1">
      <alignment horizontal="left" vertical="center"/>
    </xf>
    <xf numFmtId="0" fontId="8" fillId="2" borderId="4" xfId="0" quotePrefix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8" fillId="2" borderId="2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8" fillId="8" borderId="1" xfId="0" quotePrefix="1" applyFont="1" applyFill="1" applyBorder="1" applyAlignment="1">
      <alignment horizontal="left" vertical="center"/>
    </xf>
    <xf numFmtId="0" fontId="8" fillId="8" borderId="2" xfId="0" quotePrefix="1" applyFont="1" applyFill="1" applyBorder="1" applyAlignment="1">
      <alignment horizontal="left" vertical="center"/>
    </xf>
    <xf numFmtId="0" fontId="8" fillId="8" borderId="4" xfId="0" quotePrefix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left" vertical="center" wrapText="1"/>
    </xf>
    <xf numFmtId="0" fontId="10" fillId="2" borderId="2" xfId="0" applyNumberFormat="1" applyFont="1" applyFill="1" applyBorder="1" applyAlignment="1" applyProtection="1">
      <alignment horizontal="left" vertical="center" wrapText="1"/>
    </xf>
    <xf numFmtId="0" fontId="10" fillId="2" borderId="4" xfId="0" applyNumberFormat="1" applyFont="1" applyFill="1" applyBorder="1" applyAlignment="1" applyProtection="1">
      <alignment horizontal="left" vertical="center" wrapText="1"/>
    </xf>
    <xf numFmtId="0" fontId="13" fillId="3" borderId="3" xfId="0" applyNumberFormat="1" applyFont="1" applyFill="1" applyBorder="1" applyAlignment="1" applyProtection="1">
      <alignment horizontal="center" vertical="center" wrapText="1"/>
    </xf>
    <xf numFmtId="0" fontId="8" fillId="8" borderId="1" xfId="0" applyNumberFormat="1" applyFont="1" applyFill="1" applyBorder="1" applyAlignment="1" applyProtection="1">
      <alignment horizontal="left" vertical="center" wrapText="1"/>
    </xf>
    <xf numFmtId="0" fontId="8" fillId="8" borderId="2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24" fillId="5" borderId="3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0" fillId="8" borderId="3" xfId="0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6" fillId="0" borderId="0" xfId="0" applyFont="1" applyAlignment="1">
      <alignment horizontal="center" wrapText="1"/>
    </xf>
    <xf numFmtId="0" fontId="8" fillId="2" borderId="0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61"/>
  <sheetViews>
    <sheetView zoomScale="90" zoomScaleNormal="90" workbookViewId="0">
      <selection activeCell="D57" sqref="D57"/>
    </sheetView>
  </sheetViews>
  <sheetFormatPr defaultRowHeight="15" x14ac:dyDescent="0.25"/>
  <cols>
    <col min="1" max="1" width="5.85546875" customWidth="1"/>
    <col min="6" max="10" width="25.28515625" customWidth="1"/>
    <col min="11" max="11" width="21.140625" customWidth="1"/>
    <col min="13" max="13" width="10.5703125" customWidth="1"/>
    <col min="14" max="14" width="10.7109375" customWidth="1"/>
    <col min="15" max="15" width="10.85546875" customWidth="1"/>
  </cols>
  <sheetData>
    <row r="1" spans="1:15" x14ac:dyDescent="0.25">
      <c r="A1" s="31" t="s">
        <v>237</v>
      </c>
    </row>
    <row r="2" spans="1:15" x14ac:dyDescent="0.25">
      <c r="A2" s="31" t="s">
        <v>238</v>
      </c>
    </row>
    <row r="3" spans="1:15" x14ac:dyDescent="0.25">
      <c r="A3" s="31" t="s">
        <v>239</v>
      </c>
    </row>
    <row r="5" spans="1:15" ht="42" customHeight="1" x14ac:dyDescent="0.25">
      <c r="B5" s="111" t="s">
        <v>275</v>
      </c>
      <c r="C5" s="111"/>
      <c r="D5" s="111"/>
      <c r="E5" s="111"/>
      <c r="F5" s="111"/>
      <c r="G5" s="111"/>
      <c r="H5" s="111"/>
      <c r="I5" s="111"/>
      <c r="J5" s="111"/>
      <c r="K5" s="111"/>
    </row>
    <row r="6" spans="1:15" ht="18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5" ht="15.75" customHeight="1" x14ac:dyDescent="0.25">
      <c r="B7" s="111" t="s">
        <v>12</v>
      </c>
      <c r="C7" s="111"/>
      <c r="D7" s="111"/>
      <c r="E7" s="111"/>
      <c r="F7" s="111"/>
      <c r="G7" s="111"/>
      <c r="H7" s="111"/>
      <c r="I7" s="111"/>
      <c r="J7" s="111"/>
      <c r="K7" s="111"/>
    </row>
    <row r="8" spans="1:15" ht="21.6" customHeight="1" x14ac:dyDescent="0.25">
      <c r="B8" s="104"/>
      <c r="C8" s="104"/>
      <c r="D8" s="104"/>
      <c r="E8" s="14"/>
      <c r="F8" s="14"/>
      <c r="G8" s="14"/>
      <c r="H8" s="14"/>
      <c r="I8" s="14"/>
      <c r="J8" s="2"/>
      <c r="K8" s="2"/>
    </row>
    <row r="9" spans="1:15" ht="18" customHeight="1" x14ac:dyDescent="0.25">
      <c r="B9" s="111" t="s">
        <v>241</v>
      </c>
      <c r="C9" s="111"/>
      <c r="D9" s="111"/>
      <c r="E9" s="111"/>
      <c r="F9" s="111"/>
      <c r="G9" s="111"/>
      <c r="H9" s="111"/>
      <c r="I9" s="111"/>
      <c r="J9" s="111"/>
      <c r="K9" s="111"/>
    </row>
    <row r="10" spans="1:15" ht="18" customHeight="1" x14ac:dyDescent="0.25">
      <c r="B10" s="25"/>
      <c r="C10" s="26"/>
      <c r="D10" s="26"/>
      <c r="E10" s="26"/>
      <c r="F10" s="26"/>
      <c r="G10" s="26"/>
      <c r="H10" s="26"/>
      <c r="I10" s="26"/>
      <c r="J10" s="26"/>
      <c r="K10" s="26"/>
    </row>
    <row r="11" spans="1:15" x14ac:dyDescent="0.25">
      <c r="B11" s="121"/>
      <c r="C11" s="121"/>
      <c r="D11" s="121"/>
      <c r="E11" s="121"/>
      <c r="F11" s="121"/>
      <c r="G11" s="3"/>
      <c r="H11" s="3"/>
      <c r="I11" s="3"/>
      <c r="J11" s="3"/>
      <c r="K11" s="15" t="s">
        <v>245</v>
      </c>
    </row>
    <row r="12" spans="1:15" ht="25.5" x14ac:dyDescent="0.25">
      <c r="B12" s="122"/>
      <c r="C12" s="123"/>
      <c r="D12" s="123"/>
      <c r="E12" s="123"/>
      <c r="F12" s="124"/>
      <c r="G12" s="80" t="s">
        <v>279</v>
      </c>
      <c r="H12" s="81" t="s">
        <v>278</v>
      </c>
      <c r="I12" s="81" t="s">
        <v>276</v>
      </c>
      <c r="J12" s="80" t="s">
        <v>271</v>
      </c>
      <c r="K12" s="80" t="s">
        <v>277</v>
      </c>
    </row>
    <row r="13" spans="1:15" x14ac:dyDescent="0.25">
      <c r="B13" s="118" t="s">
        <v>0</v>
      </c>
      <c r="C13" s="101"/>
      <c r="D13" s="101"/>
      <c r="E13" s="101"/>
      <c r="F13" s="119"/>
      <c r="G13" s="82">
        <f>G14+G15</f>
        <v>2385999.35</v>
      </c>
      <c r="H13" s="82">
        <f t="shared" ref="H13:I13" si="0">H14+H15</f>
        <v>2382000</v>
      </c>
      <c r="I13" s="82">
        <f t="shared" si="0"/>
        <v>2429100</v>
      </c>
      <c r="J13" s="82">
        <f t="shared" ref="J13" si="1">J14+J15</f>
        <v>2431900</v>
      </c>
      <c r="K13" s="82">
        <f>K14+K15</f>
        <v>2439900</v>
      </c>
    </row>
    <row r="14" spans="1:15" x14ac:dyDescent="0.25">
      <c r="B14" s="120" t="s">
        <v>40</v>
      </c>
      <c r="C14" s="114"/>
      <c r="D14" s="114"/>
      <c r="E14" s="114"/>
      <c r="F14" s="116"/>
      <c r="G14" s="83">
        <v>2385999.35</v>
      </c>
      <c r="H14" s="83">
        <v>2382000</v>
      </c>
      <c r="I14" s="83">
        <v>2429100</v>
      </c>
      <c r="J14" s="83">
        <v>2431900</v>
      </c>
      <c r="K14" s="83">
        <v>2439900</v>
      </c>
      <c r="M14" s="94"/>
      <c r="N14" s="94"/>
      <c r="O14" s="94"/>
    </row>
    <row r="15" spans="1:15" x14ac:dyDescent="0.25">
      <c r="B15" s="125" t="s">
        <v>45</v>
      </c>
      <c r="C15" s="116"/>
      <c r="D15" s="116"/>
      <c r="E15" s="116"/>
      <c r="F15" s="116"/>
      <c r="G15" s="83">
        <v>0</v>
      </c>
      <c r="H15" s="83">
        <v>0</v>
      </c>
      <c r="I15" s="83">
        <v>0</v>
      </c>
      <c r="J15" s="83">
        <v>0</v>
      </c>
      <c r="K15" s="83">
        <v>0</v>
      </c>
      <c r="M15" s="94"/>
      <c r="N15" s="94"/>
      <c r="O15" s="94"/>
    </row>
    <row r="16" spans="1:15" x14ac:dyDescent="0.25">
      <c r="B16" s="16" t="s">
        <v>1</v>
      </c>
      <c r="C16" s="74"/>
      <c r="D16" s="74"/>
      <c r="E16" s="74"/>
      <c r="F16" s="74"/>
      <c r="G16" s="82">
        <f>G17+G18</f>
        <v>2416469.6900000004</v>
      </c>
      <c r="H16" s="82">
        <f t="shared" ref="H16:I16" si="2">H17+H18</f>
        <v>2422000</v>
      </c>
      <c r="I16" s="82">
        <f t="shared" si="2"/>
        <v>2469100</v>
      </c>
      <c r="J16" s="82">
        <f t="shared" ref="J16" si="3">J17+J18</f>
        <v>2431900</v>
      </c>
      <c r="K16" s="82">
        <f>K17+K18</f>
        <v>2439900</v>
      </c>
      <c r="M16" s="58"/>
      <c r="N16" s="58"/>
      <c r="O16" s="58"/>
    </row>
    <row r="17" spans="1:42" x14ac:dyDescent="0.25">
      <c r="B17" s="113" t="s">
        <v>41</v>
      </c>
      <c r="C17" s="114"/>
      <c r="D17" s="114"/>
      <c r="E17" s="114"/>
      <c r="F17" s="114"/>
      <c r="G17" s="83">
        <v>2385481.7400000002</v>
      </c>
      <c r="H17" s="83">
        <v>2338100</v>
      </c>
      <c r="I17" s="83">
        <v>2387700</v>
      </c>
      <c r="J17" s="83">
        <v>2370300</v>
      </c>
      <c r="K17" s="84">
        <v>2377600</v>
      </c>
      <c r="M17" s="94"/>
      <c r="N17" s="94"/>
      <c r="O17" s="94"/>
    </row>
    <row r="18" spans="1:42" x14ac:dyDescent="0.25">
      <c r="B18" s="115" t="s">
        <v>42</v>
      </c>
      <c r="C18" s="116"/>
      <c r="D18" s="116"/>
      <c r="E18" s="116"/>
      <c r="F18" s="116"/>
      <c r="G18" s="85">
        <v>30987.95</v>
      </c>
      <c r="H18" s="85">
        <v>83900</v>
      </c>
      <c r="I18" s="85">
        <v>81400</v>
      </c>
      <c r="J18" s="85">
        <v>61600</v>
      </c>
      <c r="K18" s="84">
        <v>62300</v>
      </c>
      <c r="M18" s="94"/>
      <c r="N18" s="94"/>
      <c r="O18" s="94"/>
    </row>
    <row r="19" spans="1:42" x14ac:dyDescent="0.25">
      <c r="B19" s="100" t="s">
        <v>46</v>
      </c>
      <c r="C19" s="101"/>
      <c r="D19" s="101"/>
      <c r="E19" s="101"/>
      <c r="F19" s="101"/>
      <c r="G19" s="82">
        <f>G13-G16</f>
        <v>-30470.340000000317</v>
      </c>
      <c r="H19" s="82">
        <f t="shared" ref="H19" si="4">H13-H16</f>
        <v>-40000</v>
      </c>
      <c r="I19" s="82">
        <f t="shared" ref="I19:K19" si="5">I13-I16</f>
        <v>-40000</v>
      </c>
      <c r="J19" s="82">
        <f t="shared" si="5"/>
        <v>0</v>
      </c>
      <c r="K19" s="82">
        <f t="shared" si="5"/>
        <v>0</v>
      </c>
      <c r="M19" s="94"/>
      <c r="N19" s="94"/>
      <c r="O19" s="94"/>
    </row>
    <row r="20" spans="1:42" ht="18" x14ac:dyDescent="0.25">
      <c r="B20" s="86"/>
      <c r="C20" s="87"/>
      <c r="D20" s="87"/>
      <c r="E20" s="87"/>
      <c r="F20" s="87"/>
      <c r="G20" s="87"/>
      <c r="H20" s="87"/>
      <c r="I20" s="88"/>
      <c r="J20" s="88"/>
      <c r="K20" s="88"/>
      <c r="M20" s="94"/>
      <c r="N20" s="94"/>
      <c r="O20" s="94"/>
    </row>
    <row r="21" spans="1:42" ht="15.75" x14ac:dyDescent="0.25">
      <c r="B21" s="110" t="s">
        <v>242</v>
      </c>
      <c r="C21" s="110"/>
      <c r="D21" s="110"/>
      <c r="E21" s="110"/>
      <c r="F21" s="110"/>
      <c r="G21" s="110"/>
      <c r="H21" s="110"/>
      <c r="I21" s="110"/>
      <c r="J21" s="110"/>
      <c r="K21" s="110"/>
      <c r="M21" s="94"/>
      <c r="N21" s="94"/>
      <c r="O21" s="94"/>
    </row>
    <row r="22" spans="1:42" ht="18" customHeight="1" x14ac:dyDescent="0.25">
      <c r="B22" s="126"/>
      <c r="C22" s="126"/>
      <c r="D22" s="126"/>
      <c r="E22" s="126"/>
      <c r="F22" s="126"/>
      <c r="G22" s="89"/>
      <c r="H22" s="89"/>
      <c r="I22" s="90"/>
      <c r="J22" s="90"/>
      <c r="K22" s="90"/>
      <c r="M22" s="94"/>
      <c r="N22" s="94"/>
      <c r="O22" s="94"/>
    </row>
    <row r="23" spans="1:42" ht="25.5" x14ac:dyDescent="0.25">
      <c r="B23" s="106"/>
      <c r="C23" s="106"/>
      <c r="D23" s="106"/>
      <c r="E23" s="106"/>
      <c r="F23" s="106"/>
      <c r="G23" s="80" t="s">
        <v>279</v>
      </c>
      <c r="H23" s="81" t="s">
        <v>278</v>
      </c>
      <c r="I23" s="81" t="s">
        <v>276</v>
      </c>
      <c r="J23" s="80" t="s">
        <v>271</v>
      </c>
      <c r="K23" s="80" t="s">
        <v>277</v>
      </c>
      <c r="M23" s="94"/>
      <c r="N23" s="94"/>
      <c r="O23" s="94"/>
    </row>
    <row r="24" spans="1:42" ht="15.75" customHeight="1" x14ac:dyDescent="0.25">
      <c r="A24" s="19"/>
      <c r="B24" s="107" t="s">
        <v>43</v>
      </c>
      <c r="C24" s="107"/>
      <c r="D24" s="107"/>
      <c r="E24" s="107"/>
      <c r="F24" s="107"/>
      <c r="G24" s="85">
        <v>0</v>
      </c>
      <c r="H24" s="85">
        <v>0</v>
      </c>
      <c r="I24" s="85">
        <v>0</v>
      </c>
      <c r="J24" s="85">
        <v>0</v>
      </c>
      <c r="K24" s="85">
        <v>0</v>
      </c>
      <c r="M24" s="95"/>
      <c r="N24" s="95"/>
      <c r="O24" s="95"/>
    </row>
    <row r="25" spans="1:42" x14ac:dyDescent="0.25">
      <c r="A25" s="19"/>
      <c r="B25" s="107" t="s">
        <v>44</v>
      </c>
      <c r="C25" s="108"/>
      <c r="D25" s="108"/>
      <c r="E25" s="108"/>
      <c r="F25" s="108"/>
      <c r="G25" s="85">
        <v>0</v>
      </c>
      <c r="H25" s="85">
        <v>0</v>
      </c>
      <c r="I25" s="85">
        <v>0</v>
      </c>
      <c r="J25" s="85">
        <v>0</v>
      </c>
      <c r="K25" s="85">
        <v>0</v>
      </c>
    </row>
    <row r="26" spans="1:42" s="27" customFormat="1" ht="15" customHeight="1" x14ac:dyDescent="0.25">
      <c r="A26" s="19"/>
      <c r="B26" s="105" t="s">
        <v>246</v>
      </c>
      <c r="C26" s="105"/>
      <c r="D26" s="105"/>
      <c r="E26" s="105"/>
      <c r="F26" s="105"/>
      <c r="G26" s="82">
        <v>0</v>
      </c>
      <c r="H26" s="82">
        <v>0</v>
      </c>
      <c r="I26" s="82">
        <v>0</v>
      </c>
      <c r="J26" s="82">
        <v>0</v>
      </c>
      <c r="K26" s="82">
        <v>0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x14ac:dyDescent="0.25">
      <c r="A27" s="19"/>
      <c r="B27" s="102" t="s">
        <v>247</v>
      </c>
      <c r="C27" s="103"/>
      <c r="D27" s="103"/>
      <c r="E27" s="103"/>
      <c r="F27" s="103"/>
      <c r="G27" s="82">
        <v>30470.34</v>
      </c>
      <c r="H27" s="82">
        <f t="shared" ref="H27:K27" si="6">H19</f>
        <v>-40000</v>
      </c>
      <c r="I27" s="82">
        <f t="shared" si="6"/>
        <v>-40000</v>
      </c>
      <c r="J27" s="82">
        <f t="shared" si="6"/>
        <v>0</v>
      </c>
      <c r="K27" s="82">
        <f t="shared" si="6"/>
        <v>0</v>
      </c>
    </row>
    <row r="28" spans="1:42" ht="15.75" x14ac:dyDescent="0.25">
      <c r="B28" s="75"/>
      <c r="C28" s="13"/>
      <c r="D28" s="13"/>
      <c r="E28" s="13"/>
      <c r="F28" s="13"/>
      <c r="G28" s="91"/>
      <c r="H28" s="91"/>
      <c r="I28" s="91"/>
      <c r="J28" s="91"/>
      <c r="K28" s="91"/>
    </row>
    <row r="29" spans="1:42" ht="15.75" hidden="1" x14ac:dyDescent="0.25">
      <c r="B29" s="109" t="s">
        <v>49</v>
      </c>
      <c r="C29" s="109"/>
      <c r="D29" s="109"/>
      <c r="E29" s="109"/>
      <c r="F29" s="109"/>
      <c r="G29" s="109"/>
      <c r="H29" s="109"/>
      <c r="I29" s="109"/>
      <c r="J29" s="109"/>
      <c r="K29" s="109"/>
    </row>
    <row r="30" spans="1:42" ht="15.75" hidden="1" x14ac:dyDescent="0.25">
      <c r="B30" s="75"/>
      <c r="C30" s="13"/>
      <c r="D30" s="13"/>
      <c r="E30" s="13"/>
      <c r="F30" s="13"/>
      <c r="G30" s="91"/>
      <c r="H30" s="91"/>
      <c r="I30" s="91"/>
      <c r="J30" s="91"/>
      <c r="K30" s="91"/>
    </row>
    <row r="31" spans="1:42" ht="15" hidden="1" customHeight="1" x14ac:dyDescent="0.25">
      <c r="B31" s="117" t="s">
        <v>39</v>
      </c>
      <c r="C31" s="117"/>
      <c r="D31" s="117"/>
      <c r="E31" s="117"/>
      <c r="F31" s="117"/>
      <c r="G31" s="117"/>
      <c r="H31" s="117"/>
      <c r="I31" s="117"/>
      <c r="J31" s="117"/>
      <c r="K31" s="117"/>
    </row>
    <row r="32" spans="1:42" hidden="1" x14ac:dyDescent="0.25">
      <c r="B32" s="73"/>
      <c r="C32" s="73"/>
      <c r="D32" s="73"/>
      <c r="E32" s="73"/>
      <c r="F32" s="73"/>
      <c r="G32" s="73"/>
      <c r="H32" s="73"/>
      <c r="I32" s="73"/>
      <c r="J32" s="73"/>
      <c r="K32" s="73"/>
    </row>
    <row r="33" spans="2:11" ht="15" hidden="1" customHeight="1" x14ac:dyDescent="0.25">
      <c r="B33" s="117" t="s">
        <v>48</v>
      </c>
      <c r="C33" s="117"/>
      <c r="D33" s="117"/>
      <c r="E33" s="117"/>
      <c r="F33" s="117"/>
      <c r="G33" s="117"/>
      <c r="H33" s="117"/>
      <c r="I33" s="117"/>
      <c r="J33" s="117"/>
      <c r="K33" s="117"/>
    </row>
    <row r="34" spans="2:11" ht="36.75" hidden="1" customHeight="1" x14ac:dyDescent="0.25">
      <c r="B34" s="117"/>
      <c r="C34" s="117"/>
      <c r="D34" s="117"/>
      <c r="E34" s="117"/>
      <c r="F34" s="117"/>
      <c r="G34" s="117"/>
      <c r="H34" s="117"/>
      <c r="I34" s="117"/>
      <c r="J34" s="117"/>
      <c r="K34" s="117"/>
    </row>
    <row r="35" spans="2:11" hidden="1" x14ac:dyDescent="0.25">
      <c r="B35" s="112"/>
      <c r="C35" s="112"/>
      <c r="D35" s="112"/>
      <c r="E35" s="112"/>
      <c r="F35" s="112"/>
      <c r="G35" s="112"/>
      <c r="H35" s="112"/>
      <c r="I35" s="112"/>
      <c r="J35" s="112"/>
      <c r="K35" s="112"/>
    </row>
    <row r="36" spans="2:11" ht="15" hidden="1" customHeight="1" x14ac:dyDescent="0.25">
      <c r="B36" s="99" t="s">
        <v>50</v>
      </c>
      <c r="C36" s="99"/>
      <c r="D36" s="99"/>
      <c r="E36" s="99"/>
      <c r="F36" s="99"/>
      <c r="G36" s="99"/>
      <c r="H36" s="99"/>
      <c r="I36" s="99"/>
      <c r="J36" s="99"/>
      <c r="K36" s="99"/>
    </row>
    <row r="37" spans="2:11" hidden="1" x14ac:dyDescent="0.25">
      <c r="B37" s="99"/>
      <c r="C37" s="99"/>
      <c r="D37" s="99"/>
      <c r="E37" s="99"/>
      <c r="F37" s="99"/>
      <c r="G37" s="99"/>
      <c r="H37" s="99"/>
      <c r="I37" s="99"/>
      <c r="J37" s="99"/>
      <c r="K37" s="99"/>
    </row>
    <row r="38" spans="2:11" hidden="1" x14ac:dyDescent="0.25">
      <c r="B38" s="92"/>
      <c r="C38" s="92"/>
      <c r="D38" s="92"/>
      <c r="E38" s="92"/>
      <c r="F38" s="92"/>
      <c r="G38" s="92"/>
      <c r="H38" s="92"/>
      <c r="I38" s="92"/>
      <c r="J38" s="92"/>
      <c r="K38" s="92"/>
    </row>
    <row r="39" spans="2:11" ht="15.75" x14ac:dyDescent="0.25">
      <c r="B39" s="110" t="s">
        <v>243</v>
      </c>
      <c r="C39" s="110"/>
      <c r="D39" s="110"/>
      <c r="E39" s="110"/>
      <c r="F39" s="110"/>
      <c r="G39" s="110"/>
      <c r="H39" s="110"/>
      <c r="I39" s="110"/>
      <c r="J39" s="110"/>
      <c r="K39" s="110"/>
    </row>
    <row r="40" spans="2:11" ht="18" x14ac:dyDescent="0.25">
      <c r="B40" s="126"/>
      <c r="C40" s="126"/>
      <c r="D40" s="126"/>
      <c r="E40" s="126"/>
      <c r="F40" s="126"/>
      <c r="G40" s="89"/>
      <c r="H40" s="89"/>
      <c r="I40" s="90"/>
      <c r="J40" s="90"/>
      <c r="K40" s="90"/>
    </row>
    <row r="41" spans="2:11" ht="25.5" x14ac:dyDescent="0.25">
      <c r="B41" s="106"/>
      <c r="C41" s="106"/>
      <c r="D41" s="106"/>
      <c r="E41" s="106"/>
      <c r="F41" s="106"/>
      <c r="G41" s="80" t="s">
        <v>279</v>
      </c>
      <c r="H41" s="81" t="s">
        <v>278</v>
      </c>
      <c r="I41" s="81" t="s">
        <v>276</v>
      </c>
      <c r="J41" s="80" t="s">
        <v>271</v>
      </c>
      <c r="K41" s="80" t="s">
        <v>277</v>
      </c>
    </row>
    <row r="42" spans="2:11" x14ac:dyDescent="0.25">
      <c r="B42" s="107" t="s">
        <v>248</v>
      </c>
      <c r="C42" s="107"/>
      <c r="D42" s="107"/>
      <c r="E42" s="107"/>
      <c r="F42" s="107"/>
      <c r="G42" s="85">
        <v>0</v>
      </c>
      <c r="H42" s="85">
        <v>40000</v>
      </c>
      <c r="I42" s="85">
        <v>0</v>
      </c>
      <c r="J42" s="85">
        <v>0</v>
      </c>
      <c r="K42" s="85">
        <f t="shared" ref="K42:K44" si="7">IF(G42,J42/G42,0)*100</f>
        <v>0</v>
      </c>
    </row>
    <row r="43" spans="2:11" x14ac:dyDescent="0.25">
      <c r="B43" s="107" t="s">
        <v>249</v>
      </c>
      <c r="C43" s="108"/>
      <c r="D43" s="108"/>
      <c r="E43" s="108"/>
      <c r="F43" s="108"/>
      <c r="G43" s="85">
        <v>0</v>
      </c>
      <c r="H43" s="85">
        <v>0</v>
      </c>
      <c r="I43" s="85">
        <v>40000</v>
      </c>
      <c r="J43" s="85">
        <v>0</v>
      </c>
      <c r="K43" s="85">
        <f t="shared" si="7"/>
        <v>0</v>
      </c>
    </row>
    <row r="44" spans="2:11" ht="43.9" customHeight="1" x14ac:dyDescent="0.25">
      <c r="B44" s="105" t="s">
        <v>250</v>
      </c>
      <c r="C44" s="105"/>
      <c r="D44" s="105"/>
      <c r="E44" s="105"/>
      <c r="F44" s="105"/>
      <c r="G44" s="82">
        <v>0</v>
      </c>
      <c r="H44" s="82">
        <v>0</v>
      </c>
      <c r="I44" s="82">
        <v>0</v>
      </c>
      <c r="J44" s="82">
        <v>0</v>
      </c>
      <c r="K44" s="82">
        <f t="shared" si="7"/>
        <v>0</v>
      </c>
    </row>
    <row r="45" spans="2:11" x14ac:dyDescent="0.25">
      <c r="B45" s="92"/>
      <c r="C45" s="92"/>
      <c r="D45" s="92"/>
      <c r="E45" s="92"/>
      <c r="F45" s="92"/>
      <c r="G45" s="92"/>
      <c r="H45" s="92"/>
      <c r="I45" s="92"/>
      <c r="J45" s="92"/>
      <c r="K45" s="92"/>
    </row>
    <row r="46" spans="2:11" ht="15.75" x14ac:dyDescent="0.25">
      <c r="B46" s="110" t="s">
        <v>244</v>
      </c>
      <c r="C46" s="110"/>
      <c r="D46" s="110"/>
      <c r="E46" s="110"/>
      <c r="F46" s="110"/>
      <c r="G46" s="110"/>
      <c r="H46" s="110"/>
      <c r="I46" s="110"/>
      <c r="J46" s="110"/>
      <c r="K46" s="110"/>
    </row>
    <row r="47" spans="2:11" ht="18" x14ac:dyDescent="0.25">
      <c r="B47" s="126"/>
      <c r="C47" s="126"/>
      <c r="D47" s="126"/>
      <c r="E47" s="126"/>
      <c r="F47" s="126"/>
      <c r="G47" s="89"/>
      <c r="H47" s="89"/>
      <c r="I47" s="90"/>
      <c r="J47" s="90"/>
      <c r="K47" s="90"/>
    </row>
    <row r="48" spans="2:11" ht="25.5" x14ac:dyDescent="0.25">
      <c r="B48" s="106"/>
      <c r="C48" s="106"/>
      <c r="D48" s="106"/>
      <c r="E48" s="106"/>
      <c r="F48" s="106"/>
      <c r="G48" s="80" t="s">
        <v>279</v>
      </c>
      <c r="H48" s="81" t="s">
        <v>278</v>
      </c>
      <c r="I48" s="81" t="s">
        <v>276</v>
      </c>
      <c r="J48" s="80" t="s">
        <v>271</v>
      </c>
      <c r="K48" s="80" t="s">
        <v>277</v>
      </c>
    </row>
    <row r="49" spans="2:11" ht="14.45" customHeight="1" x14ac:dyDescent="0.25">
      <c r="B49" s="107" t="s">
        <v>248</v>
      </c>
      <c r="C49" s="107"/>
      <c r="D49" s="107"/>
      <c r="E49" s="107"/>
      <c r="F49" s="107"/>
      <c r="G49" s="85">
        <v>0</v>
      </c>
      <c r="H49" s="85">
        <v>-40000</v>
      </c>
      <c r="I49" s="85">
        <v>0</v>
      </c>
      <c r="J49" s="85">
        <v>0</v>
      </c>
      <c r="K49" s="85">
        <f t="shared" ref="K49:K52" si="8">IF(G49,J49/G49,0)*100</f>
        <v>0</v>
      </c>
    </row>
    <row r="50" spans="2:11" ht="26.45" customHeight="1" x14ac:dyDescent="0.25">
      <c r="B50" s="107" t="s">
        <v>251</v>
      </c>
      <c r="C50" s="108"/>
      <c r="D50" s="108"/>
      <c r="E50" s="108"/>
      <c r="F50" s="108"/>
      <c r="G50" s="85">
        <v>30470.34</v>
      </c>
      <c r="H50" s="85">
        <v>40000</v>
      </c>
      <c r="I50" s="85">
        <v>40000</v>
      </c>
      <c r="J50" s="85">
        <v>0</v>
      </c>
      <c r="K50" s="85">
        <f t="shared" si="8"/>
        <v>0</v>
      </c>
    </row>
    <row r="51" spans="2:11" x14ac:dyDescent="0.25">
      <c r="B51" s="127" t="s">
        <v>252</v>
      </c>
      <c r="C51" s="127"/>
      <c r="D51" s="127"/>
      <c r="E51" s="127"/>
      <c r="F51" s="127"/>
      <c r="G51" s="77">
        <v>0</v>
      </c>
      <c r="H51" s="77">
        <v>0</v>
      </c>
      <c r="I51" s="77">
        <v>0</v>
      </c>
      <c r="J51" s="77">
        <v>0</v>
      </c>
      <c r="K51" s="77">
        <f t="shared" si="8"/>
        <v>0</v>
      </c>
    </row>
    <row r="52" spans="2:11" x14ac:dyDescent="0.25">
      <c r="B52" s="102" t="s">
        <v>47</v>
      </c>
      <c r="C52" s="103"/>
      <c r="D52" s="103"/>
      <c r="E52" s="103"/>
      <c r="F52" s="103"/>
      <c r="G52" s="82">
        <v>0</v>
      </c>
      <c r="H52" s="82">
        <v>0</v>
      </c>
      <c r="I52" s="82">
        <v>0</v>
      </c>
      <c r="J52" s="82">
        <v>0</v>
      </c>
      <c r="K52" s="82">
        <f t="shared" si="8"/>
        <v>0</v>
      </c>
    </row>
    <row r="54" spans="2:11" x14ac:dyDescent="0.25">
      <c r="B54" s="55"/>
    </row>
    <row r="58" spans="2:11" x14ac:dyDescent="0.25">
      <c r="B58" t="s">
        <v>285</v>
      </c>
      <c r="C58" s="93"/>
      <c r="H58" t="s">
        <v>236</v>
      </c>
    </row>
    <row r="60" spans="2:11" x14ac:dyDescent="0.25">
      <c r="H60" s="50"/>
    </row>
    <row r="61" spans="2:11" x14ac:dyDescent="0.25">
      <c r="H61" t="s">
        <v>240</v>
      </c>
    </row>
  </sheetData>
  <mergeCells count="38">
    <mergeCell ref="B51:F51"/>
    <mergeCell ref="B52:F52"/>
    <mergeCell ref="B47:F47"/>
    <mergeCell ref="B48:F48"/>
    <mergeCell ref="B49:F49"/>
    <mergeCell ref="B50:F50"/>
    <mergeCell ref="B43:F43"/>
    <mergeCell ref="B44:F44"/>
    <mergeCell ref="B46:K46"/>
    <mergeCell ref="B39:K39"/>
    <mergeCell ref="B40:F40"/>
    <mergeCell ref="B41:F41"/>
    <mergeCell ref="B42:F42"/>
    <mergeCell ref="B5:K5"/>
    <mergeCell ref="B7:K7"/>
    <mergeCell ref="B9:K9"/>
    <mergeCell ref="B35:F35"/>
    <mergeCell ref="G35:K35"/>
    <mergeCell ref="B17:F17"/>
    <mergeCell ref="B18:F18"/>
    <mergeCell ref="B31:K31"/>
    <mergeCell ref="B33:K34"/>
    <mergeCell ref="B13:F13"/>
    <mergeCell ref="B14:F14"/>
    <mergeCell ref="B11:F11"/>
    <mergeCell ref="B12:F12"/>
    <mergeCell ref="B15:F15"/>
    <mergeCell ref="B22:F22"/>
    <mergeCell ref="B36:K37"/>
    <mergeCell ref="B19:F19"/>
    <mergeCell ref="B27:F27"/>
    <mergeCell ref="B8:D8"/>
    <mergeCell ref="B26:F26"/>
    <mergeCell ref="B23:F23"/>
    <mergeCell ref="B25:F25"/>
    <mergeCell ref="B24:F24"/>
    <mergeCell ref="B29:K29"/>
    <mergeCell ref="B21:K21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3"/>
  <sheetViews>
    <sheetView workbookViewId="0">
      <selection activeCell="F110" sqref="F110"/>
    </sheetView>
  </sheetViews>
  <sheetFormatPr defaultRowHeight="15" x14ac:dyDescent="0.25"/>
  <cols>
    <col min="1" max="1" width="6.85546875" customWidth="1"/>
    <col min="2" max="2" width="7.42578125" bestFit="1" customWidth="1"/>
    <col min="3" max="3" width="6.42578125" customWidth="1"/>
    <col min="4" max="4" width="1" hidden="1" customWidth="1"/>
    <col min="5" max="5" width="7" hidden="1" customWidth="1"/>
    <col min="6" max="6" width="44.7109375" customWidth="1"/>
    <col min="7" max="10" width="25.28515625" customWidth="1"/>
    <col min="11" max="11" width="22.42578125" customWidth="1"/>
  </cols>
  <sheetData>
    <row r="1" spans="1:11" x14ac:dyDescent="0.25">
      <c r="A1" s="31" t="s">
        <v>237</v>
      </c>
    </row>
    <row r="2" spans="1:11" x14ac:dyDescent="0.25">
      <c r="A2" s="31" t="s">
        <v>238</v>
      </c>
    </row>
    <row r="3" spans="1:11" x14ac:dyDescent="0.25">
      <c r="A3" s="31" t="s">
        <v>239</v>
      </c>
    </row>
    <row r="4" spans="1:11" x14ac:dyDescent="0.25">
      <c r="A4" s="31"/>
    </row>
    <row r="5" spans="1:11" ht="36.6" customHeight="1" x14ac:dyDescent="0.25">
      <c r="A5" s="31"/>
      <c r="B5" s="111" t="s">
        <v>275</v>
      </c>
      <c r="C5" s="111"/>
      <c r="D5" s="111"/>
      <c r="E5" s="111"/>
      <c r="F5" s="111"/>
      <c r="G5" s="111"/>
      <c r="H5" s="111"/>
      <c r="I5" s="111"/>
      <c r="J5" s="111"/>
      <c r="K5" s="111"/>
    </row>
    <row r="6" spans="1:11" x14ac:dyDescent="0.25">
      <c r="A6" s="31"/>
    </row>
    <row r="7" spans="1:11" ht="15.75" customHeight="1" x14ac:dyDescent="0.25">
      <c r="B7" s="111" t="s">
        <v>12</v>
      </c>
      <c r="C7" s="111"/>
      <c r="D7" s="111"/>
      <c r="E7" s="111"/>
      <c r="F7" s="111"/>
      <c r="G7" s="111"/>
      <c r="H7" s="111"/>
      <c r="I7" s="111"/>
      <c r="J7" s="111"/>
      <c r="K7" s="111"/>
    </row>
    <row r="8" spans="1:11" ht="18" x14ac:dyDescent="0.25">
      <c r="B8" s="14"/>
      <c r="C8" s="14"/>
      <c r="D8" s="14"/>
      <c r="E8" s="14"/>
      <c r="F8" s="14"/>
      <c r="G8" s="14"/>
      <c r="H8" s="14"/>
      <c r="I8" s="14"/>
      <c r="J8" s="2"/>
      <c r="K8" s="2"/>
    </row>
    <row r="9" spans="1:11" ht="18" customHeight="1" x14ac:dyDescent="0.25">
      <c r="B9" s="111" t="s">
        <v>253</v>
      </c>
      <c r="C9" s="111"/>
      <c r="D9" s="111"/>
      <c r="E9" s="111"/>
      <c r="F9" s="111"/>
      <c r="G9" s="111"/>
      <c r="H9" s="111"/>
      <c r="I9" s="111"/>
      <c r="J9" s="111"/>
      <c r="K9" s="111"/>
    </row>
    <row r="10" spans="1:11" ht="18" x14ac:dyDescent="0.25">
      <c r="B10" s="14"/>
      <c r="C10" s="14"/>
      <c r="D10" s="14"/>
      <c r="E10" s="14"/>
      <c r="F10" s="14"/>
      <c r="G10" s="14"/>
      <c r="H10" s="14"/>
      <c r="I10" s="14"/>
      <c r="J10" s="2"/>
      <c r="K10" s="2"/>
    </row>
    <row r="11" spans="1:11" ht="15.75" customHeight="1" x14ac:dyDescent="0.25">
      <c r="B11" s="111" t="s">
        <v>254</v>
      </c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ht="18" x14ac:dyDescent="0.25">
      <c r="B12" s="14"/>
      <c r="C12" s="14"/>
      <c r="D12" s="14"/>
      <c r="E12" s="14"/>
      <c r="F12" s="14"/>
      <c r="G12" s="14"/>
      <c r="H12" s="14"/>
      <c r="I12" s="14"/>
      <c r="J12" s="2"/>
      <c r="K12" s="2"/>
    </row>
    <row r="13" spans="1:11" ht="25.5" customHeight="1" x14ac:dyDescent="0.25">
      <c r="B13" s="143" t="s">
        <v>255</v>
      </c>
      <c r="C13" s="143"/>
      <c r="D13" s="57"/>
      <c r="E13" s="57"/>
      <c r="F13" s="28" t="s">
        <v>256</v>
      </c>
      <c r="G13" s="76" t="s">
        <v>279</v>
      </c>
      <c r="H13" s="96" t="s">
        <v>278</v>
      </c>
      <c r="I13" s="76" t="s">
        <v>280</v>
      </c>
      <c r="J13" s="76" t="s">
        <v>272</v>
      </c>
      <c r="K13" s="76" t="s">
        <v>281</v>
      </c>
    </row>
    <row r="14" spans="1:11" x14ac:dyDescent="0.25">
      <c r="B14" s="137"/>
      <c r="C14" s="138"/>
      <c r="D14" s="138"/>
      <c r="E14" s="139"/>
      <c r="F14" s="5" t="s">
        <v>17</v>
      </c>
      <c r="G14" s="77">
        <f>G15</f>
        <v>2385999.35</v>
      </c>
      <c r="H14" s="36">
        <f>H15</f>
        <v>2422000</v>
      </c>
      <c r="I14" s="36">
        <f>I15</f>
        <v>2469100</v>
      </c>
      <c r="J14" s="36">
        <f>J15</f>
        <v>2431900</v>
      </c>
      <c r="K14" s="36">
        <f>K15</f>
        <v>2439900</v>
      </c>
    </row>
    <row r="15" spans="1:11" ht="15.75" customHeight="1" x14ac:dyDescent="0.25">
      <c r="B15" s="140">
        <v>6</v>
      </c>
      <c r="C15" s="141"/>
      <c r="D15" s="141"/>
      <c r="E15" s="142"/>
      <c r="F15" s="5" t="s">
        <v>2</v>
      </c>
      <c r="G15" s="77">
        <f>G16+G20+G23+G26+G29</f>
        <v>2385999.35</v>
      </c>
      <c r="H15" s="36">
        <f>H16+H20+H23+H26+H29+H33</f>
        <v>2422000</v>
      </c>
      <c r="I15" s="36">
        <f>I16+I20+I23+I26+I29+I33</f>
        <v>2469100</v>
      </c>
      <c r="J15" s="36">
        <f>J16+J20+J23+J26+J29</f>
        <v>2431900</v>
      </c>
      <c r="K15" s="36">
        <f>K16+K20+K23+K26+K29</f>
        <v>2439900</v>
      </c>
    </row>
    <row r="16" spans="1:11" ht="25.5" x14ac:dyDescent="0.25">
      <c r="B16" s="64">
        <v>63</v>
      </c>
      <c r="C16" s="65"/>
      <c r="D16" s="65"/>
      <c r="E16" s="66"/>
      <c r="F16" s="67" t="s">
        <v>18</v>
      </c>
      <c r="G16" s="78">
        <f>G17</f>
        <v>2089487.26</v>
      </c>
      <c r="H16" s="68">
        <f>H17</f>
        <v>2089500</v>
      </c>
      <c r="I16" s="68">
        <f>I17</f>
        <v>2105000</v>
      </c>
      <c r="J16" s="68">
        <f t="shared" ref="J16:K16" si="0">J17</f>
        <v>2105000</v>
      </c>
      <c r="K16" s="68">
        <f t="shared" si="0"/>
        <v>2105000</v>
      </c>
    </row>
    <row r="17" spans="2:11" ht="25.5" x14ac:dyDescent="0.25">
      <c r="B17" s="128">
        <v>636</v>
      </c>
      <c r="C17" s="129"/>
      <c r="D17" s="129"/>
      <c r="E17" s="130"/>
      <c r="F17" s="20" t="s">
        <v>53</v>
      </c>
      <c r="G17" s="79">
        <f>G18+G19</f>
        <v>2089487.26</v>
      </c>
      <c r="H17" s="32">
        <f>H18+H19</f>
        <v>2089500</v>
      </c>
      <c r="I17" s="32">
        <f>I18+I19</f>
        <v>2105000</v>
      </c>
      <c r="J17" s="32">
        <f t="shared" ref="J17:K17" si="1">J18+J19</f>
        <v>2105000</v>
      </c>
      <c r="K17" s="32">
        <f t="shared" si="1"/>
        <v>2105000</v>
      </c>
    </row>
    <row r="18" spans="2:11" ht="25.5" x14ac:dyDescent="0.25">
      <c r="B18" s="128">
        <v>6361</v>
      </c>
      <c r="C18" s="129"/>
      <c r="D18" s="129"/>
      <c r="E18" s="130"/>
      <c r="F18" s="20" t="s">
        <v>54</v>
      </c>
      <c r="G18" s="79">
        <v>2089107.26</v>
      </c>
      <c r="H18" s="32">
        <v>2089100</v>
      </c>
      <c r="I18" s="32">
        <v>2104600</v>
      </c>
      <c r="J18" s="32">
        <v>2104600</v>
      </c>
      <c r="K18" s="32">
        <v>2104600</v>
      </c>
    </row>
    <row r="19" spans="2:11" ht="25.5" x14ac:dyDescent="0.25">
      <c r="B19" s="128">
        <v>6362</v>
      </c>
      <c r="C19" s="129"/>
      <c r="D19" s="129"/>
      <c r="E19" s="130"/>
      <c r="F19" s="10" t="s">
        <v>55</v>
      </c>
      <c r="G19" s="79">
        <v>380</v>
      </c>
      <c r="H19" s="32">
        <v>400</v>
      </c>
      <c r="I19" s="32">
        <v>400</v>
      </c>
      <c r="J19" s="32">
        <v>400</v>
      </c>
      <c r="K19" s="32">
        <v>400</v>
      </c>
    </row>
    <row r="20" spans="2:11" x14ac:dyDescent="0.25">
      <c r="B20" s="134">
        <v>64</v>
      </c>
      <c r="C20" s="135"/>
      <c r="D20" s="135"/>
      <c r="E20" s="136"/>
      <c r="F20" s="67" t="s">
        <v>56</v>
      </c>
      <c r="G20" s="78">
        <f>G21</f>
        <v>7.0000000000000007E-2</v>
      </c>
      <c r="H20" s="68">
        <v>0</v>
      </c>
      <c r="I20" s="68">
        <v>0</v>
      </c>
      <c r="J20" s="68">
        <v>0</v>
      </c>
      <c r="K20" s="68">
        <v>0</v>
      </c>
    </row>
    <row r="21" spans="2:11" x14ac:dyDescent="0.25">
      <c r="B21" s="128">
        <v>641</v>
      </c>
      <c r="C21" s="129"/>
      <c r="D21" s="129"/>
      <c r="E21" s="130"/>
      <c r="F21" s="10" t="s">
        <v>57</v>
      </c>
      <c r="G21" s="79">
        <v>7.0000000000000007E-2</v>
      </c>
      <c r="H21" s="32">
        <v>0</v>
      </c>
      <c r="I21" s="32">
        <v>0</v>
      </c>
      <c r="J21" s="32">
        <v>0</v>
      </c>
      <c r="K21" s="32">
        <v>0</v>
      </c>
    </row>
    <row r="22" spans="2:11" x14ac:dyDescent="0.25">
      <c r="B22" s="128">
        <v>6413</v>
      </c>
      <c r="C22" s="129"/>
      <c r="D22" s="129"/>
      <c r="E22" s="130"/>
      <c r="F22" s="10" t="s">
        <v>58</v>
      </c>
      <c r="G22" s="79">
        <v>7.0000000000000007E-2</v>
      </c>
      <c r="H22" s="32">
        <v>0</v>
      </c>
      <c r="I22" s="32">
        <v>0</v>
      </c>
      <c r="J22" s="32">
        <v>0</v>
      </c>
      <c r="K22" s="32">
        <v>0</v>
      </c>
    </row>
    <row r="23" spans="2:11" s="24" customFormat="1" ht="25.5" x14ac:dyDescent="0.25">
      <c r="B23" s="134">
        <v>65</v>
      </c>
      <c r="C23" s="135"/>
      <c r="D23" s="135"/>
      <c r="E23" s="136"/>
      <c r="F23" s="67" t="s">
        <v>59</v>
      </c>
      <c r="G23" s="78">
        <f t="shared" ref="G23:I24" si="2">G24</f>
        <v>165467.97</v>
      </c>
      <c r="H23" s="68">
        <f t="shared" si="2"/>
        <v>140000</v>
      </c>
      <c r="I23" s="68">
        <f t="shared" si="2"/>
        <v>160000</v>
      </c>
      <c r="J23" s="68">
        <f t="shared" ref="J23:K24" si="3">J24</f>
        <v>160000</v>
      </c>
      <c r="K23" s="68">
        <f t="shared" si="3"/>
        <v>160000</v>
      </c>
    </row>
    <row r="24" spans="2:11" x14ac:dyDescent="0.25">
      <c r="B24" s="128">
        <v>652</v>
      </c>
      <c r="C24" s="129"/>
      <c r="D24" s="129"/>
      <c r="E24" s="130"/>
      <c r="F24" s="20" t="s">
        <v>60</v>
      </c>
      <c r="G24" s="79">
        <f t="shared" si="2"/>
        <v>165467.97</v>
      </c>
      <c r="H24" s="32">
        <f t="shared" si="2"/>
        <v>140000</v>
      </c>
      <c r="I24" s="32">
        <f t="shared" si="2"/>
        <v>160000</v>
      </c>
      <c r="J24" s="32">
        <f t="shared" si="3"/>
        <v>160000</v>
      </c>
      <c r="K24" s="32">
        <f t="shared" si="3"/>
        <v>160000</v>
      </c>
    </row>
    <row r="25" spans="2:11" x14ac:dyDescent="0.25">
      <c r="B25" s="128">
        <v>6526</v>
      </c>
      <c r="C25" s="129"/>
      <c r="D25" s="129"/>
      <c r="E25" s="130"/>
      <c r="F25" s="20" t="s">
        <v>61</v>
      </c>
      <c r="G25" s="79">
        <v>165467.97</v>
      </c>
      <c r="H25" s="32">
        <v>140000</v>
      </c>
      <c r="I25" s="32">
        <v>160000</v>
      </c>
      <c r="J25" s="32">
        <v>160000</v>
      </c>
      <c r="K25" s="32">
        <v>160000</v>
      </c>
    </row>
    <row r="26" spans="2:11" ht="25.5" x14ac:dyDescent="0.25">
      <c r="B26" s="134">
        <v>66</v>
      </c>
      <c r="C26" s="135"/>
      <c r="D26" s="135"/>
      <c r="E26" s="136"/>
      <c r="F26" s="69" t="s">
        <v>62</v>
      </c>
      <c r="G26" s="78">
        <v>0</v>
      </c>
      <c r="H26" s="68">
        <f>H27</f>
        <v>0</v>
      </c>
      <c r="I26" s="68">
        <f>I27</f>
        <v>0</v>
      </c>
      <c r="J26" s="68">
        <f t="shared" ref="J26:K26" si="4">J27</f>
        <v>0</v>
      </c>
      <c r="K26" s="68">
        <f t="shared" si="4"/>
        <v>0</v>
      </c>
    </row>
    <row r="27" spans="2:11" ht="25.5" x14ac:dyDescent="0.25">
      <c r="B27" s="128">
        <v>663</v>
      </c>
      <c r="C27" s="129"/>
      <c r="D27" s="129"/>
      <c r="E27" s="130"/>
      <c r="F27" s="20" t="s">
        <v>63</v>
      </c>
      <c r="G27" s="79">
        <v>0</v>
      </c>
      <c r="H27" s="32">
        <v>0</v>
      </c>
      <c r="I27" s="32">
        <v>0</v>
      </c>
      <c r="J27" s="32">
        <v>0</v>
      </c>
      <c r="K27" s="32">
        <v>0</v>
      </c>
    </row>
    <row r="28" spans="2:11" x14ac:dyDescent="0.25">
      <c r="B28" s="131">
        <v>6631</v>
      </c>
      <c r="C28" s="132"/>
      <c r="D28" s="132"/>
      <c r="E28" s="133"/>
      <c r="F28" s="10" t="s">
        <v>64</v>
      </c>
      <c r="G28" s="79">
        <v>0</v>
      </c>
      <c r="H28" s="32">
        <v>0</v>
      </c>
      <c r="I28" s="32">
        <v>0</v>
      </c>
      <c r="J28" s="32">
        <v>0</v>
      </c>
      <c r="K28" s="32">
        <v>0</v>
      </c>
    </row>
    <row r="29" spans="2:11" ht="25.5" x14ac:dyDescent="0.25">
      <c r="B29" s="134">
        <v>67</v>
      </c>
      <c r="C29" s="135"/>
      <c r="D29" s="135"/>
      <c r="E29" s="136"/>
      <c r="F29" s="69" t="s">
        <v>65</v>
      </c>
      <c r="G29" s="78">
        <f>G30</f>
        <v>131044.05</v>
      </c>
      <c r="H29" s="68">
        <f>H30</f>
        <v>152500</v>
      </c>
      <c r="I29" s="68">
        <f>I30</f>
        <v>164100</v>
      </c>
      <c r="J29" s="68">
        <f t="shared" ref="J29:K29" si="5">J30</f>
        <v>166900</v>
      </c>
      <c r="K29" s="68">
        <f t="shared" si="5"/>
        <v>174900</v>
      </c>
    </row>
    <row r="30" spans="2:11" ht="25.5" x14ac:dyDescent="0.25">
      <c r="B30" s="128">
        <v>671</v>
      </c>
      <c r="C30" s="129"/>
      <c r="D30" s="129"/>
      <c r="E30" s="130"/>
      <c r="F30" s="20" t="s">
        <v>66</v>
      </c>
      <c r="G30" s="79">
        <f>G31+G32</f>
        <v>131044.05</v>
      </c>
      <c r="H30" s="32">
        <f>H31+H32</f>
        <v>152500</v>
      </c>
      <c r="I30" s="32">
        <f>I31+I32</f>
        <v>164100</v>
      </c>
      <c r="J30" s="32">
        <f>J31+J32</f>
        <v>166900</v>
      </c>
      <c r="K30" s="32">
        <f>K31+K32</f>
        <v>174900</v>
      </c>
    </row>
    <row r="31" spans="2:11" ht="25.5" x14ac:dyDescent="0.25">
      <c r="B31" s="131">
        <v>6711</v>
      </c>
      <c r="C31" s="132"/>
      <c r="D31" s="132"/>
      <c r="E31" s="133"/>
      <c r="F31" s="20" t="s">
        <v>67</v>
      </c>
      <c r="G31" s="79">
        <v>130786.45</v>
      </c>
      <c r="H31" s="32">
        <v>130000</v>
      </c>
      <c r="I31" s="32">
        <v>151100</v>
      </c>
      <c r="J31" s="32">
        <v>153700</v>
      </c>
      <c r="K31" s="32">
        <v>161000</v>
      </c>
    </row>
    <row r="32" spans="2:11" ht="25.5" x14ac:dyDescent="0.25">
      <c r="B32" s="131">
        <v>6712</v>
      </c>
      <c r="C32" s="132"/>
      <c r="D32" s="132"/>
      <c r="E32" s="133"/>
      <c r="F32" s="20" t="s">
        <v>68</v>
      </c>
      <c r="G32" s="79">
        <v>257.60000000000002</v>
      </c>
      <c r="H32" s="32">
        <v>22500</v>
      </c>
      <c r="I32" s="32">
        <v>13000</v>
      </c>
      <c r="J32" s="32">
        <v>13200</v>
      </c>
      <c r="K32" s="32">
        <v>13900</v>
      </c>
    </row>
    <row r="33" spans="2:11" x14ac:dyDescent="0.25">
      <c r="B33" s="131">
        <v>92</v>
      </c>
      <c r="C33" s="132"/>
      <c r="D33" s="132"/>
      <c r="E33" s="133"/>
      <c r="F33" s="20" t="s">
        <v>273</v>
      </c>
      <c r="G33" s="79">
        <v>0</v>
      </c>
      <c r="H33" s="32">
        <v>40000</v>
      </c>
      <c r="I33" s="32">
        <v>40000</v>
      </c>
      <c r="J33" s="32">
        <v>0</v>
      </c>
      <c r="K33" s="32">
        <v>0</v>
      </c>
    </row>
    <row r="34" spans="2:11" ht="15.75" customHeight="1" x14ac:dyDescent="0.25">
      <c r="B34" s="14"/>
      <c r="C34" s="14"/>
      <c r="D34" s="14"/>
      <c r="E34" s="14"/>
      <c r="F34" s="14"/>
      <c r="G34" s="14"/>
      <c r="H34" s="14"/>
      <c r="I34" s="14"/>
      <c r="J34" s="2"/>
      <c r="K34" s="2"/>
    </row>
    <row r="35" spans="2:11" ht="25.5" customHeight="1" x14ac:dyDescent="0.25">
      <c r="B35" s="143" t="s">
        <v>255</v>
      </c>
      <c r="C35" s="143"/>
      <c r="D35" s="57"/>
      <c r="E35" s="57"/>
      <c r="F35" s="28" t="s">
        <v>257</v>
      </c>
      <c r="G35" s="76" t="s">
        <v>279</v>
      </c>
      <c r="H35" s="96" t="s">
        <v>278</v>
      </c>
      <c r="I35" s="76" t="s">
        <v>280</v>
      </c>
      <c r="J35" s="76" t="s">
        <v>272</v>
      </c>
      <c r="K35" s="76" t="s">
        <v>281</v>
      </c>
    </row>
    <row r="36" spans="2:11" x14ac:dyDescent="0.25">
      <c r="B36" s="140"/>
      <c r="C36" s="141"/>
      <c r="D36" s="141"/>
      <c r="E36" s="142"/>
      <c r="F36" s="35" t="s">
        <v>8</v>
      </c>
      <c r="G36" s="77">
        <f>G37+G89</f>
        <v>2416469.6900000004</v>
      </c>
      <c r="H36" s="36">
        <f t="shared" ref="H36" si="6">H37+H89</f>
        <v>2422000</v>
      </c>
      <c r="I36" s="36">
        <f t="shared" ref="I36:K36" si="7">I37+I89</f>
        <v>2469100</v>
      </c>
      <c r="J36" s="36">
        <f t="shared" si="7"/>
        <v>2431900</v>
      </c>
      <c r="K36" s="36">
        <f t="shared" si="7"/>
        <v>2439900</v>
      </c>
    </row>
    <row r="37" spans="2:11" x14ac:dyDescent="0.25">
      <c r="B37" s="140" t="s">
        <v>69</v>
      </c>
      <c r="C37" s="141"/>
      <c r="D37" s="24" t="s">
        <v>69</v>
      </c>
      <c r="E37" s="24" t="s">
        <v>69</v>
      </c>
      <c r="F37" s="35" t="s">
        <v>3</v>
      </c>
      <c r="G37" s="77">
        <f>G38+G46+G78+G83+G86</f>
        <v>2385481.7400000002</v>
      </c>
      <c r="H37" s="36">
        <f t="shared" ref="H37" si="8">H38+H46+H78+H83+H86</f>
        <v>2338100</v>
      </c>
      <c r="I37" s="36">
        <f t="shared" ref="I37:K37" si="9">I38+I46+I78+I83+I86</f>
        <v>2387700</v>
      </c>
      <c r="J37" s="36">
        <f t="shared" si="9"/>
        <v>2370300</v>
      </c>
      <c r="K37" s="36">
        <f t="shared" si="9"/>
        <v>2377600</v>
      </c>
    </row>
    <row r="38" spans="2:11" x14ac:dyDescent="0.25">
      <c r="B38" s="144" t="s">
        <v>70</v>
      </c>
      <c r="C38" s="145"/>
      <c r="D38" s="70" t="s">
        <v>70</v>
      </c>
      <c r="E38" s="70" t="s">
        <v>70</v>
      </c>
      <c r="F38" s="69" t="s">
        <v>4</v>
      </c>
      <c r="G38" s="78">
        <f>G39+G41+G43</f>
        <v>2052897.79</v>
      </c>
      <c r="H38" s="68">
        <f t="shared" ref="H38" si="10">H39+H41+H43</f>
        <v>2061500</v>
      </c>
      <c r="I38" s="68">
        <f t="shared" ref="I38:K38" si="11">I39+I41+I43</f>
        <v>2095200</v>
      </c>
      <c r="J38" s="68">
        <f t="shared" si="11"/>
        <v>2095200</v>
      </c>
      <c r="K38" s="68">
        <f t="shared" si="11"/>
        <v>2095200</v>
      </c>
    </row>
    <row r="39" spans="2:11" x14ac:dyDescent="0.25">
      <c r="B39" s="131" t="s">
        <v>71</v>
      </c>
      <c r="C39" s="132"/>
      <c r="D39" t="s">
        <v>71</v>
      </c>
      <c r="E39" t="s">
        <v>71</v>
      </c>
      <c r="F39" s="20" t="s">
        <v>20</v>
      </c>
      <c r="G39" s="79">
        <f>G40</f>
        <v>1714067.8</v>
      </c>
      <c r="H39" s="32">
        <f t="shared" ref="H39:K39" si="12">H40</f>
        <v>1800000</v>
      </c>
      <c r="I39" s="32">
        <f t="shared" si="12"/>
        <v>1800000</v>
      </c>
      <c r="J39" s="32">
        <f t="shared" si="12"/>
        <v>1800000</v>
      </c>
      <c r="K39" s="32">
        <f t="shared" si="12"/>
        <v>1800000</v>
      </c>
    </row>
    <row r="40" spans="2:11" x14ac:dyDescent="0.25">
      <c r="B40" s="131" t="s">
        <v>72</v>
      </c>
      <c r="C40" s="132"/>
      <c r="D40" t="s">
        <v>72</v>
      </c>
      <c r="E40" t="s">
        <v>72</v>
      </c>
      <c r="F40" s="20" t="s">
        <v>21</v>
      </c>
      <c r="G40" s="79">
        <v>1714067.8</v>
      </c>
      <c r="H40" s="32">
        <v>1800000</v>
      </c>
      <c r="I40" s="32">
        <v>1800000</v>
      </c>
      <c r="J40" s="32">
        <v>1800000</v>
      </c>
      <c r="K40" s="32">
        <v>1800000</v>
      </c>
    </row>
    <row r="41" spans="2:11" x14ac:dyDescent="0.25">
      <c r="B41" s="131" t="s">
        <v>73</v>
      </c>
      <c r="C41" s="132"/>
      <c r="D41" t="s">
        <v>73</v>
      </c>
      <c r="E41" t="s">
        <v>73</v>
      </c>
      <c r="F41" s="20" t="s">
        <v>139</v>
      </c>
      <c r="G41" s="79">
        <f>G42</f>
        <v>56319.97</v>
      </c>
      <c r="H41" s="32">
        <f t="shared" ref="H41:K41" si="13">H42</f>
        <v>21500</v>
      </c>
      <c r="I41" s="32">
        <f t="shared" si="13"/>
        <v>35200</v>
      </c>
      <c r="J41" s="32">
        <f t="shared" si="13"/>
        <v>35200</v>
      </c>
      <c r="K41" s="32">
        <f t="shared" si="13"/>
        <v>35200</v>
      </c>
    </row>
    <row r="42" spans="2:11" x14ac:dyDescent="0.25">
      <c r="B42" s="131" t="s">
        <v>74</v>
      </c>
      <c r="C42" s="132"/>
      <c r="D42" t="s">
        <v>74</v>
      </c>
      <c r="E42" t="s">
        <v>74</v>
      </c>
      <c r="F42" s="20" t="s">
        <v>139</v>
      </c>
      <c r="G42" s="79">
        <v>56319.97</v>
      </c>
      <c r="H42" s="32">
        <v>21500</v>
      </c>
      <c r="I42" s="32">
        <v>35200</v>
      </c>
      <c r="J42" s="32">
        <v>35200</v>
      </c>
      <c r="K42" s="32">
        <v>35200</v>
      </c>
    </row>
    <row r="43" spans="2:11" x14ac:dyDescent="0.25">
      <c r="B43" s="131" t="s">
        <v>75</v>
      </c>
      <c r="C43" s="132"/>
      <c r="D43" t="s">
        <v>75</v>
      </c>
      <c r="E43" t="s">
        <v>75</v>
      </c>
      <c r="F43" s="20" t="s">
        <v>140</v>
      </c>
      <c r="G43" s="79">
        <f>G44+G45</f>
        <v>282510.02</v>
      </c>
      <c r="H43" s="32">
        <f t="shared" ref="H43" si="14">H44+H45</f>
        <v>240000</v>
      </c>
      <c r="I43" s="32">
        <f t="shared" ref="I43:K43" si="15">I44+I45</f>
        <v>260000</v>
      </c>
      <c r="J43" s="32">
        <f t="shared" si="15"/>
        <v>260000</v>
      </c>
      <c r="K43" s="32">
        <f t="shared" si="15"/>
        <v>260000</v>
      </c>
    </row>
    <row r="44" spans="2:11" x14ac:dyDescent="0.25">
      <c r="B44" s="131" t="s">
        <v>76</v>
      </c>
      <c r="C44" s="132"/>
      <c r="D44" t="s">
        <v>76</v>
      </c>
      <c r="E44" t="s">
        <v>76</v>
      </c>
      <c r="F44" s="20" t="s">
        <v>141</v>
      </c>
      <c r="G44" s="79">
        <v>282451.63</v>
      </c>
      <c r="H44" s="32">
        <v>240000</v>
      </c>
      <c r="I44" s="32">
        <v>260000</v>
      </c>
      <c r="J44" s="32">
        <v>260000</v>
      </c>
      <c r="K44" s="32">
        <v>260000</v>
      </c>
    </row>
    <row r="45" spans="2:11" x14ac:dyDescent="0.25">
      <c r="B45" s="131">
        <v>3133</v>
      </c>
      <c r="C45" s="132"/>
      <c r="D45" t="s">
        <v>76</v>
      </c>
      <c r="E45" t="s">
        <v>76</v>
      </c>
      <c r="F45" s="20" t="s">
        <v>265</v>
      </c>
      <c r="G45" s="79">
        <v>58.39</v>
      </c>
      <c r="H45" s="32">
        <v>0</v>
      </c>
      <c r="I45" s="32">
        <v>0</v>
      </c>
      <c r="J45" s="32">
        <v>0</v>
      </c>
      <c r="K45" s="32">
        <v>0</v>
      </c>
    </row>
    <row r="46" spans="2:11" x14ac:dyDescent="0.25">
      <c r="B46" s="144" t="s">
        <v>77</v>
      </c>
      <c r="C46" s="145"/>
      <c r="D46" s="70" t="s">
        <v>77</v>
      </c>
      <c r="E46" s="70" t="s">
        <v>77</v>
      </c>
      <c r="F46" s="69" t="s">
        <v>13</v>
      </c>
      <c r="G46" s="78">
        <f>G47+G52+G58+G68+G70</f>
        <v>324433.95</v>
      </c>
      <c r="H46" s="68">
        <f t="shared" ref="H46" si="16">H47+H52+H58+H68+H70</f>
        <v>272300</v>
      </c>
      <c r="I46" s="68">
        <f t="shared" ref="I46:K46" si="17">I47+I52+I58+I68+I70</f>
        <v>288200</v>
      </c>
      <c r="J46" s="68">
        <f t="shared" si="17"/>
        <v>270800</v>
      </c>
      <c r="K46" s="68">
        <f t="shared" si="17"/>
        <v>278000</v>
      </c>
    </row>
    <row r="47" spans="2:11" x14ac:dyDescent="0.25">
      <c r="B47" s="131" t="s">
        <v>78</v>
      </c>
      <c r="C47" s="132"/>
      <c r="D47" t="s">
        <v>78</v>
      </c>
      <c r="E47" t="s">
        <v>78</v>
      </c>
      <c r="F47" s="20" t="s">
        <v>22</v>
      </c>
      <c r="G47" s="79">
        <f>G48+G49+G50+G51</f>
        <v>70347.69</v>
      </c>
      <c r="H47" s="32">
        <f t="shared" ref="H47" si="18">H48+H49+H50+H51</f>
        <v>71200</v>
      </c>
      <c r="I47" s="32">
        <f t="shared" ref="I47:K47" si="19">I48+I49+I50+I51</f>
        <v>62100</v>
      </c>
      <c r="J47" s="32">
        <f t="shared" si="19"/>
        <v>57900</v>
      </c>
      <c r="K47" s="32">
        <f t="shared" si="19"/>
        <v>59900</v>
      </c>
    </row>
    <row r="48" spans="2:11" x14ac:dyDescent="0.25">
      <c r="B48" s="131" t="s">
        <v>79</v>
      </c>
      <c r="C48" s="132"/>
      <c r="D48" t="s">
        <v>79</v>
      </c>
      <c r="E48" t="s">
        <v>79</v>
      </c>
      <c r="F48" s="20" t="s">
        <v>23</v>
      </c>
      <c r="G48" s="79">
        <v>29126.73</v>
      </c>
      <c r="H48" s="32">
        <v>27000</v>
      </c>
      <c r="I48" s="32">
        <v>22600</v>
      </c>
      <c r="J48" s="32">
        <v>17600</v>
      </c>
      <c r="K48" s="32">
        <v>17700</v>
      </c>
    </row>
    <row r="49" spans="2:11" ht="25.5" x14ac:dyDescent="0.25">
      <c r="B49" s="131" t="s">
        <v>80</v>
      </c>
      <c r="C49" s="132"/>
      <c r="D49" t="s">
        <v>80</v>
      </c>
      <c r="E49" t="s">
        <v>80</v>
      </c>
      <c r="F49" s="20" t="s">
        <v>142</v>
      </c>
      <c r="G49" s="79">
        <v>39161.129999999997</v>
      </c>
      <c r="H49" s="32">
        <v>40900</v>
      </c>
      <c r="I49" s="32">
        <v>35200</v>
      </c>
      <c r="J49" s="32">
        <v>35900</v>
      </c>
      <c r="K49" s="32">
        <v>37600</v>
      </c>
    </row>
    <row r="50" spans="2:11" x14ac:dyDescent="0.25">
      <c r="B50" s="131" t="s">
        <v>81</v>
      </c>
      <c r="C50" s="132"/>
      <c r="D50" t="s">
        <v>81</v>
      </c>
      <c r="E50" t="s">
        <v>81</v>
      </c>
      <c r="F50" s="20" t="s">
        <v>143</v>
      </c>
      <c r="G50" s="79">
        <v>1975.83</v>
      </c>
      <c r="H50" s="32">
        <v>2800</v>
      </c>
      <c r="I50" s="32">
        <v>4000</v>
      </c>
      <c r="J50" s="32">
        <v>4100</v>
      </c>
      <c r="K50" s="32">
        <v>4300</v>
      </c>
    </row>
    <row r="51" spans="2:11" x14ac:dyDescent="0.25">
      <c r="B51" s="131" t="s">
        <v>82</v>
      </c>
      <c r="C51" s="132"/>
      <c r="D51" t="s">
        <v>82</v>
      </c>
      <c r="E51" t="s">
        <v>82</v>
      </c>
      <c r="F51" s="20" t="s">
        <v>144</v>
      </c>
      <c r="G51" s="79">
        <v>84</v>
      </c>
      <c r="H51" s="32">
        <v>500</v>
      </c>
      <c r="I51" s="32">
        <v>300</v>
      </c>
      <c r="J51" s="32">
        <v>300</v>
      </c>
      <c r="K51" s="32">
        <v>300</v>
      </c>
    </row>
    <row r="52" spans="2:11" x14ac:dyDescent="0.25">
      <c r="B52" s="131" t="s">
        <v>83</v>
      </c>
      <c r="C52" s="132"/>
      <c r="D52" t="s">
        <v>83</v>
      </c>
      <c r="E52" t="s">
        <v>83</v>
      </c>
      <c r="F52" s="20" t="s">
        <v>145</v>
      </c>
      <c r="G52" s="79">
        <f>G53+G54+G55+G56+G57</f>
        <v>29340.34</v>
      </c>
      <c r="H52" s="32">
        <f t="shared" ref="H52" si="20">H53+H54+H55+H56+H57</f>
        <v>29700</v>
      </c>
      <c r="I52" s="32">
        <f t="shared" ref="I52:K52" si="21">I53+I54+I55+I56+I57</f>
        <v>37200</v>
      </c>
      <c r="J52" s="32">
        <f t="shared" si="21"/>
        <v>37900</v>
      </c>
      <c r="K52" s="32">
        <f t="shared" si="21"/>
        <v>39500</v>
      </c>
    </row>
    <row r="53" spans="2:11" x14ac:dyDescent="0.25">
      <c r="B53" s="131" t="s">
        <v>84</v>
      </c>
      <c r="C53" s="132"/>
      <c r="D53" t="s">
        <v>84</v>
      </c>
      <c r="E53" t="s">
        <v>84</v>
      </c>
      <c r="F53" s="20" t="s">
        <v>146</v>
      </c>
      <c r="G53" s="79">
        <v>9635.4599999999991</v>
      </c>
      <c r="H53" s="32">
        <v>9800</v>
      </c>
      <c r="I53" s="32">
        <v>10400</v>
      </c>
      <c r="J53" s="32">
        <v>10600</v>
      </c>
      <c r="K53" s="32">
        <v>11100</v>
      </c>
    </row>
    <row r="54" spans="2:11" x14ac:dyDescent="0.25">
      <c r="B54" s="131" t="s">
        <v>85</v>
      </c>
      <c r="C54" s="132"/>
      <c r="D54" t="s">
        <v>85</v>
      </c>
      <c r="E54" t="s">
        <v>85</v>
      </c>
      <c r="F54" s="20" t="s">
        <v>147</v>
      </c>
      <c r="G54" s="79">
        <v>16611.57</v>
      </c>
      <c r="H54" s="32">
        <v>14700</v>
      </c>
      <c r="I54" s="32">
        <v>20900</v>
      </c>
      <c r="J54" s="32">
        <v>21300</v>
      </c>
      <c r="K54" s="32">
        <v>22300</v>
      </c>
    </row>
    <row r="55" spans="2:11" ht="25.5" x14ac:dyDescent="0.25">
      <c r="B55" s="131" t="s">
        <v>86</v>
      </c>
      <c r="C55" s="132"/>
      <c r="D55" t="s">
        <v>86</v>
      </c>
      <c r="E55" t="s">
        <v>86</v>
      </c>
      <c r="F55" s="20" t="s">
        <v>148</v>
      </c>
      <c r="G55" s="79">
        <v>2965.31</v>
      </c>
      <c r="H55" s="32">
        <v>4000</v>
      </c>
      <c r="I55" s="32">
        <v>4800</v>
      </c>
      <c r="J55" s="32">
        <v>4900</v>
      </c>
      <c r="K55" s="32">
        <v>5000</v>
      </c>
    </row>
    <row r="56" spans="2:11" x14ac:dyDescent="0.25">
      <c r="B56" s="131" t="s">
        <v>87</v>
      </c>
      <c r="C56" s="132"/>
      <c r="D56" t="s">
        <v>87</v>
      </c>
      <c r="E56" t="s">
        <v>87</v>
      </c>
      <c r="F56" s="20" t="s">
        <v>149</v>
      </c>
      <c r="G56" s="79">
        <v>0</v>
      </c>
      <c r="H56" s="32">
        <v>1000</v>
      </c>
      <c r="I56" s="32">
        <v>900</v>
      </c>
      <c r="J56" s="32">
        <v>900</v>
      </c>
      <c r="K56" s="32">
        <v>900</v>
      </c>
    </row>
    <row r="57" spans="2:11" x14ac:dyDescent="0.25">
      <c r="B57" s="131" t="s">
        <v>88</v>
      </c>
      <c r="C57" s="132"/>
      <c r="D57" t="s">
        <v>88</v>
      </c>
      <c r="E57" t="s">
        <v>88</v>
      </c>
      <c r="F57" s="20" t="s">
        <v>150</v>
      </c>
      <c r="G57" s="79">
        <v>128</v>
      </c>
      <c r="H57" s="32">
        <v>200</v>
      </c>
      <c r="I57" s="32">
        <v>200</v>
      </c>
      <c r="J57" s="32">
        <v>200</v>
      </c>
      <c r="K57" s="32">
        <v>200</v>
      </c>
    </row>
    <row r="58" spans="2:11" x14ac:dyDescent="0.25">
      <c r="B58" s="131" t="s">
        <v>89</v>
      </c>
      <c r="C58" s="132"/>
      <c r="D58" t="s">
        <v>89</v>
      </c>
      <c r="E58" t="s">
        <v>89</v>
      </c>
      <c r="F58" s="20" t="s">
        <v>151</v>
      </c>
      <c r="G58" s="79">
        <f>G59+G60+G61+G62+G63+G64+G65+G66+G67</f>
        <v>199378.77</v>
      </c>
      <c r="H58" s="32">
        <f t="shared" ref="H58" si="22">H59+H60+H61+H62+H63+H64+H65+H66+H67</f>
        <v>145600</v>
      </c>
      <c r="I58" s="32">
        <f t="shared" ref="I58:K58" si="23">I59+I60+I61+I62+I63+I64+I65+I66+I67</f>
        <v>150900</v>
      </c>
      <c r="J58" s="32">
        <f t="shared" si="23"/>
        <v>136600</v>
      </c>
      <c r="K58" s="32">
        <f t="shared" si="23"/>
        <v>138900</v>
      </c>
    </row>
    <row r="59" spans="2:11" x14ac:dyDescent="0.25">
      <c r="B59" s="131" t="s">
        <v>90</v>
      </c>
      <c r="C59" s="132"/>
      <c r="D59" t="s">
        <v>90</v>
      </c>
      <c r="E59" t="s">
        <v>90</v>
      </c>
      <c r="F59" s="20" t="s">
        <v>152</v>
      </c>
      <c r="G59" s="79">
        <v>12188.48</v>
      </c>
      <c r="H59" s="32">
        <v>9100</v>
      </c>
      <c r="I59" s="32">
        <v>10500</v>
      </c>
      <c r="J59" s="32">
        <v>10500</v>
      </c>
      <c r="K59" s="32">
        <v>10600</v>
      </c>
    </row>
    <row r="60" spans="2:11" x14ac:dyDescent="0.25">
      <c r="B60" s="131" t="s">
        <v>91</v>
      </c>
      <c r="C60" s="132"/>
      <c r="D60" t="s">
        <v>91</v>
      </c>
      <c r="E60" t="s">
        <v>91</v>
      </c>
      <c r="F60" s="20" t="s">
        <v>153</v>
      </c>
      <c r="G60" s="79">
        <v>75608.25</v>
      </c>
      <c r="H60" s="32">
        <v>60500</v>
      </c>
      <c r="I60" s="32">
        <v>31100</v>
      </c>
      <c r="J60" s="32">
        <v>26500</v>
      </c>
      <c r="K60" s="32">
        <v>27500</v>
      </c>
    </row>
    <row r="61" spans="2:11" x14ac:dyDescent="0.25">
      <c r="B61" s="131" t="s">
        <v>92</v>
      </c>
      <c r="C61" s="132"/>
      <c r="D61" t="s">
        <v>92</v>
      </c>
      <c r="E61" t="s">
        <v>92</v>
      </c>
      <c r="F61" s="20" t="s">
        <v>154</v>
      </c>
      <c r="G61" s="79">
        <v>1427.73</v>
      </c>
      <c r="H61" s="32">
        <v>1900</v>
      </c>
      <c r="I61" s="32">
        <v>2000</v>
      </c>
      <c r="J61" s="32">
        <v>2000</v>
      </c>
      <c r="K61" s="32">
        <v>2000</v>
      </c>
    </row>
    <row r="62" spans="2:11" x14ac:dyDescent="0.25">
      <c r="B62" s="131" t="s">
        <v>93</v>
      </c>
      <c r="C62" s="132"/>
      <c r="D62" t="s">
        <v>93</v>
      </c>
      <c r="E62" t="s">
        <v>93</v>
      </c>
      <c r="F62" s="20" t="s">
        <v>155</v>
      </c>
      <c r="G62" s="79">
        <v>2875.41</v>
      </c>
      <c r="H62" s="32">
        <v>8800</v>
      </c>
      <c r="I62" s="32">
        <v>12900</v>
      </c>
      <c r="J62" s="32">
        <v>13100</v>
      </c>
      <c r="K62" s="32">
        <v>13700</v>
      </c>
    </row>
    <row r="63" spans="2:11" x14ac:dyDescent="0.25">
      <c r="B63" s="131" t="s">
        <v>94</v>
      </c>
      <c r="C63" s="132"/>
      <c r="D63" t="s">
        <v>94</v>
      </c>
      <c r="E63" t="s">
        <v>94</v>
      </c>
      <c r="F63" s="20" t="s">
        <v>156</v>
      </c>
      <c r="G63" s="79">
        <v>62553.84</v>
      </c>
      <c r="H63" s="32">
        <v>35000</v>
      </c>
      <c r="I63" s="32">
        <v>46000</v>
      </c>
      <c r="J63" s="32">
        <v>46000</v>
      </c>
      <c r="K63" s="32">
        <v>46000</v>
      </c>
    </row>
    <row r="64" spans="2:11" x14ac:dyDescent="0.25">
      <c r="B64" s="131" t="s">
        <v>95</v>
      </c>
      <c r="C64" s="132"/>
      <c r="D64" t="s">
        <v>95</v>
      </c>
      <c r="E64" t="s">
        <v>95</v>
      </c>
      <c r="F64" s="20" t="s">
        <v>157</v>
      </c>
      <c r="G64" s="79">
        <v>2105</v>
      </c>
      <c r="H64" s="32">
        <v>6500</v>
      </c>
      <c r="I64" s="32">
        <v>6700</v>
      </c>
      <c r="J64" s="32">
        <v>6800</v>
      </c>
      <c r="K64" s="32">
        <v>7100</v>
      </c>
    </row>
    <row r="65" spans="2:11" x14ac:dyDescent="0.25">
      <c r="B65" s="131" t="s">
        <v>96</v>
      </c>
      <c r="C65" s="132"/>
      <c r="D65" t="s">
        <v>96</v>
      </c>
      <c r="E65" t="s">
        <v>96</v>
      </c>
      <c r="F65" s="20" t="s">
        <v>158</v>
      </c>
      <c r="G65" s="79">
        <v>23743.77</v>
      </c>
      <c r="H65" s="32">
        <v>12400</v>
      </c>
      <c r="I65" s="32">
        <v>32200</v>
      </c>
      <c r="J65" s="32">
        <v>22200</v>
      </c>
      <c r="K65" s="32">
        <v>22300</v>
      </c>
    </row>
    <row r="66" spans="2:11" x14ac:dyDescent="0.25">
      <c r="B66" s="131" t="s">
        <v>97</v>
      </c>
      <c r="C66" s="132"/>
      <c r="D66" t="s">
        <v>97</v>
      </c>
      <c r="E66" t="s">
        <v>97</v>
      </c>
      <c r="F66" s="20" t="s">
        <v>159</v>
      </c>
      <c r="G66" s="79">
        <v>17802.54</v>
      </c>
      <c r="H66" s="32">
        <v>9500</v>
      </c>
      <c r="I66" s="32">
        <v>7800</v>
      </c>
      <c r="J66" s="32">
        <v>7800</v>
      </c>
      <c r="K66" s="32">
        <v>7900</v>
      </c>
    </row>
    <row r="67" spans="2:11" x14ac:dyDescent="0.25">
      <c r="B67" s="131" t="s">
        <v>98</v>
      </c>
      <c r="C67" s="132"/>
      <c r="D67" t="s">
        <v>98</v>
      </c>
      <c r="E67" t="s">
        <v>98</v>
      </c>
      <c r="F67" s="20" t="s">
        <v>160</v>
      </c>
      <c r="G67" s="79">
        <v>1073.75</v>
      </c>
      <c r="H67" s="32">
        <v>1900</v>
      </c>
      <c r="I67" s="32">
        <v>1700</v>
      </c>
      <c r="J67" s="32">
        <v>1700</v>
      </c>
      <c r="K67" s="32">
        <v>1800</v>
      </c>
    </row>
    <row r="68" spans="2:11" x14ac:dyDescent="0.25">
      <c r="B68" s="131" t="s">
        <v>99</v>
      </c>
      <c r="C68" s="132"/>
      <c r="D68" t="s">
        <v>99</v>
      </c>
      <c r="E68" t="s">
        <v>99</v>
      </c>
      <c r="F68" s="20" t="s">
        <v>161</v>
      </c>
      <c r="G68" s="79">
        <v>0</v>
      </c>
      <c r="H68" s="32">
        <v>0</v>
      </c>
      <c r="I68" s="32">
        <v>0</v>
      </c>
      <c r="J68" s="32">
        <v>0</v>
      </c>
      <c r="K68" s="32">
        <v>0</v>
      </c>
    </row>
    <row r="69" spans="2:11" x14ac:dyDescent="0.25">
      <c r="B69" s="131" t="s">
        <v>100</v>
      </c>
      <c r="C69" s="132"/>
      <c r="D69" t="s">
        <v>100</v>
      </c>
      <c r="E69" t="s">
        <v>100</v>
      </c>
      <c r="F69" s="20" t="s">
        <v>161</v>
      </c>
      <c r="G69" s="79">
        <v>0</v>
      </c>
      <c r="H69" s="32">
        <v>0</v>
      </c>
      <c r="I69" s="32">
        <v>0</v>
      </c>
      <c r="J69" s="32">
        <v>0</v>
      </c>
      <c r="K69" s="32">
        <v>0</v>
      </c>
    </row>
    <row r="70" spans="2:11" x14ac:dyDescent="0.25">
      <c r="B70" s="131" t="s">
        <v>101</v>
      </c>
      <c r="C70" s="132"/>
      <c r="D70" t="s">
        <v>101</v>
      </c>
      <c r="E70" t="s">
        <v>101</v>
      </c>
      <c r="F70" s="20" t="s">
        <v>162</v>
      </c>
      <c r="G70" s="79">
        <f>G71+G72+G73+G74+G75+G76+G77</f>
        <v>25367.149999999998</v>
      </c>
      <c r="H70" s="32">
        <f t="shared" ref="H70" si="24">H71+H72+H73+H74+H75+H76+H77</f>
        <v>25800</v>
      </c>
      <c r="I70" s="32">
        <f t="shared" ref="I70:K70" si="25">I71+I72+I73+I74+I75+I76+I77</f>
        <v>38000</v>
      </c>
      <c r="J70" s="32">
        <f t="shared" si="25"/>
        <v>38400</v>
      </c>
      <c r="K70" s="32">
        <f t="shared" si="25"/>
        <v>39700</v>
      </c>
    </row>
    <row r="71" spans="2:11" ht="25.5" x14ac:dyDescent="0.25">
      <c r="B71" s="131" t="s">
        <v>102</v>
      </c>
      <c r="C71" s="132"/>
      <c r="D71" t="s">
        <v>102</v>
      </c>
      <c r="E71" t="s">
        <v>102</v>
      </c>
      <c r="F71" s="20" t="s">
        <v>163</v>
      </c>
      <c r="G71" s="79">
        <v>3958.33</v>
      </c>
      <c r="H71" s="32">
        <v>6200</v>
      </c>
      <c r="I71" s="32">
        <v>16400</v>
      </c>
      <c r="J71" s="32">
        <v>16700</v>
      </c>
      <c r="K71" s="32">
        <v>17500</v>
      </c>
    </row>
    <row r="72" spans="2:11" x14ac:dyDescent="0.25">
      <c r="B72" s="131" t="s">
        <v>103</v>
      </c>
      <c r="C72" s="132"/>
      <c r="D72" t="s">
        <v>103</v>
      </c>
      <c r="E72" t="s">
        <v>103</v>
      </c>
      <c r="F72" s="20" t="s">
        <v>164</v>
      </c>
      <c r="G72" s="79">
        <v>2188.9499999999998</v>
      </c>
      <c r="H72" s="32">
        <v>3400</v>
      </c>
      <c r="I72" s="32">
        <v>2400</v>
      </c>
      <c r="J72" s="32">
        <v>2400</v>
      </c>
      <c r="K72" s="32">
        <v>2500</v>
      </c>
    </row>
    <row r="73" spans="2:11" x14ac:dyDescent="0.25">
      <c r="B73" s="131" t="s">
        <v>104</v>
      </c>
      <c r="C73" s="132"/>
      <c r="D73" t="s">
        <v>104</v>
      </c>
      <c r="E73" t="s">
        <v>104</v>
      </c>
      <c r="F73" s="20" t="s">
        <v>165</v>
      </c>
      <c r="G73" s="79">
        <v>4050.02</v>
      </c>
      <c r="H73" s="32">
        <v>1900</v>
      </c>
      <c r="I73" s="32">
        <v>2800</v>
      </c>
      <c r="J73" s="32">
        <v>2800</v>
      </c>
      <c r="K73" s="32">
        <v>2800</v>
      </c>
    </row>
    <row r="74" spans="2:11" x14ac:dyDescent="0.25">
      <c r="B74" s="131" t="s">
        <v>105</v>
      </c>
      <c r="C74" s="132"/>
      <c r="D74" t="s">
        <v>105</v>
      </c>
      <c r="E74" t="s">
        <v>105</v>
      </c>
      <c r="F74" s="20" t="s">
        <v>166</v>
      </c>
      <c r="G74" s="79">
        <v>6863.91</v>
      </c>
      <c r="H74" s="32">
        <v>3600</v>
      </c>
      <c r="I74" s="32">
        <v>3100</v>
      </c>
      <c r="J74" s="32">
        <v>3100</v>
      </c>
      <c r="K74" s="32">
        <v>3100</v>
      </c>
    </row>
    <row r="75" spans="2:11" x14ac:dyDescent="0.25">
      <c r="B75" s="131" t="s">
        <v>106</v>
      </c>
      <c r="C75" s="132"/>
      <c r="D75" t="s">
        <v>106</v>
      </c>
      <c r="E75" t="s">
        <v>106</v>
      </c>
      <c r="F75" s="20" t="s">
        <v>167</v>
      </c>
      <c r="G75" s="79">
        <v>4095.46</v>
      </c>
      <c r="H75" s="32">
        <v>4500</v>
      </c>
      <c r="I75" s="32">
        <v>2900</v>
      </c>
      <c r="J75" s="32">
        <v>2900</v>
      </c>
      <c r="K75" s="32">
        <v>2900</v>
      </c>
    </row>
    <row r="76" spans="2:11" x14ac:dyDescent="0.25">
      <c r="B76" s="131" t="s">
        <v>107</v>
      </c>
      <c r="C76" s="132"/>
      <c r="D76" t="s">
        <v>107</v>
      </c>
      <c r="E76" t="s">
        <v>107</v>
      </c>
      <c r="F76" s="20" t="s">
        <v>168</v>
      </c>
      <c r="G76" s="79">
        <v>1500.52</v>
      </c>
      <c r="H76" s="32">
        <v>0</v>
      </c>
      <c r="I76" s="32">
        <v>0</v>
      </c>
      <c r="J76" s="32">
        <v>0</v>
      </c>
      <c r="K76" s="32">
        <v>0</v>
      </c>
    </row>
    <row r="77" spans="2:11" x14ac:dyDescent="0.25">
      <c r="B77" s="131" t="s">
        <v>108</v>
      </c>
      <c r="C77" s="132"/>
      <c r="D77" t="s">
        <v>108</v>
      </c>
      <c r="E77" t="s">
        <v>108</v>
      </c>
      <c r="F77" s="20" t="s">
        <v>162</v>
      </c>
      <c r="G77" s="79">
        <v>2709.96</v>
      </c>
      <c r="H77" s="32">
        <v>6200</v>
      </c>
      <c r="I77" s="32">
        <v>10400</v>
      </c>
      <c r="J77" s="32">
        <v>10500</v>
      </c>
      <c r="K77" s="32">
        <v>10900</v>
      </c>
    </row>
    <row r="78" spans="2:11" x14ac:dyDescent="0.25">
      <c r="B78" s="144" t="s">
        <v>109</v>
      </c>
      <c r="C78" s="145"/>
      <c r="D78" s="70" t="s">
        <v>109</v>
      </c>
      <c r="E78" s="70" t="s">
        <v>109</v>
      </c>
      <c r="F78" s="69" t="s">
        <v>169</v>
      </c>
      <c r="G78" s="78">
        <f>G79</f>
        <v>4360.3999999999996</v>
      </c>
      <c r="H78" s="68">
        <f t="shared" ref="H78:K78" si="26">H79</f>
        <v>2100</v>
      </c>
      <c r="I78" s="68">
        <f t="shared" si="26"/>
        <v>1900</v>
      </c>
      <c r="J78" s="68">
        <f t="shared" si="26"/>
        <v>1900</v>
      </c>
      <c r="K78" s="68">
        <f t="shared" si="26"/>
        <v>1900</v>
      </c>
    </row>
    <row r="79" spans="2:11" x14ac:dyDescent="0.25">
      <c r="B79" s="131" t="s">
        <v>110</v>
      </c>
      <c r="C79" s="132"/>
      <c r="D79" t="s">
        <v>110</v>
      </c>
      <c r="E79" t="s">
        <v>110</v>
      </c>
      <c r="F79" s="20" t="s">
        <v>170</v>
      </c>
      <c r="G79" s="79">
        <f>G80+G81+G82</f>
        <v>4360.3999999999996</v>
      </c>
      <c r="H79" s="32">
        <f t="shared" ref="H79" si="27">H80+H81+H82</f>
        <v>2100</v>
      </c>
      <c r="I79" s="32">
        <f t="shared" ref="I79:K79" si="28">I80+I81+I82</f>
        <v>1900</v>
      </c>
      <c r="J79" s="32">
        <f t="shared" si="28"/>
        <v>1900</v>
      </c>
      <c r="K79" s="32">
        <f t="shared" si="28"/>
        <v>1900</v>
      </c>
    </row>
    <row r="80" spans="2:11" x14ac:dyDescent="0.25">
      <c r="B80" s="131" t="s">
        <v>111</v>
      </c>
      <c r="C80" s="132"/>
      <c r="D80" t="s">
        <v>111</v>
      </c>
      <c r="E80" t="s">
        <v>111</v>
      </c>
      <c r="F80" s="20" t="s">
        <v>171</v>
      </c>
      <c r="G80" s="79">
        <v>2649.09</v>
      </c>
      <c r="H80" s="32">
        <v>1800</v>
      </c>
      <c r="I80" s="32">
        <v>1600</v>
      </c>
      <c r="J80" s="32">
        <v>1600</v>
      </c>
      <c r="K80" s="32">
        <v>1600</v>
      </c>
    </row>
    <row r="81" spans="2:11" x14ac:dyDescent="0.25">
      <c r="B81" s="131" t="s">
        <v>112</v>
      </c>
      <c r="C81" s="132"/>
      <c r="D81" t="s">
        <v>112</v>
      </c>
      <c r="E81" t="s">
        <v>112</v>
      </c>
      <c r="F81" s="20" t="s">
        <v>172</v>
      </c>
      <c r="G81" s="79">
        <v>1711.31</v>
      </c>
      <c r="H81" s="32">
        <v>200</v>
      </c>
      <c r="I81" s="32">
        <v>200</v>
      </c>
      <c r="J81" s="32">
        <v>200</v>
      </c>
      <c r="K81" s="32">
        <v>200</v>
      </c>
    </row>
    <row r="82" spans="2:11" x14ac:dyDescent="0.25">
      <c r="B82" s="131" t="s">
        <v>113</v>
      </c>
      <c r="C82" s="132"/>
      <c r="D82" t="s">
        <v>113</v>
      </c>
      <c r="E82" t="s">
        <v>113</v>
      </c>
      <c r="F82" s="20" t="s">
        <v>173</v>
      </c>
      <c r="G82" s="79">
        <v>0</v>
      </c>
      <c r="H82" s="32">
        <v>100</v>
      </c>
      <c r="I82" s="32">
        <v>100</v>
      </c>
      <c r="J82" s="32">
        <v>100</v>
      </c>
      <c r="K82" s="32">
        <v>100</v>
      </c>
    </row>
    <row r="83" spans="2:11" ht="25.5" x14ac:dyDescent="0.25">
      <c r="B83" s="144" t="s">
        <v>114</v>
      </c>
      <c r="C83" s="145"/>
      <c r="D83" s="70" t="s">
        <v>114</v>
      </c>
      <c r="E83" s="70" t="s">
        <v>114</v>
      </c>
      <c r="F83" s="69" t="s">
        <v>174</v>
      </c>
      <c r="G83" s="78">
        <f>G84</f>
        <v>1680</v>
      </c>
      <c r="H83" s="68">
        <f t="shared" ref="H83:K83" si="29">H84</f>
        <v>1700</v>
      </c>
      <c r="I83" s="68">
        <f t="shared" si="29"/>
        <v>2300</v>
      </c>
      <c r="J83" s="68">
        <f t="shared" si="29"/>
        <v>2300</v>
      </c>
      <c r="K83" s="68">
        <f t="shared" si="29"/>
        <v>2400</v>
      </c>
    </row>
    <row r="84" spans="2:11" ht="25.5" x14ac:dyDescent="0.25">
      <c r="B84" s="131" t="s">
        <v>115</v>
      </c>
      <c r="C84" s="132"/>
      <c r="D84" t="s">
        <v>115</v>
      </c>
      <c r="E84" t="s">
        <v>115</v>
      </c>
      <c r="F84" s="20" t="s">
        <v>175</v>
      </c>
      <c r="G84" s="79">
        <f>G85</f>
        <v>1680</v>
      </c>
      <c r="H84" s="32">
        <f t="shared" ref="H84:K84" si="30">H85</f>
        <v>1700</v>
      </c>
      <c r="I84" s="32">
        <f t="shared" si="30"/>
        <v>2300</v>
      </c>
      <c r="J84" s="32">
        <f t="shared" si="30"/>
        <v>2300</v>
      </c>
      <c r="K84" s="32">
        <f t="shared" si="30"/>
        <v>2400</v>
      </c>
    </row>
    <row r="85" spans="2:11" x14ac:dyDescent="0.25">
      <c r="B85" s="131" t="s">
        <v>116</v>
      </c>
      <c r="C85" s="132"/>
      <c r="D85" t="s">
        <v>116</v>
      </c>
      <c r="E85" t="s">
        <v>116</v>
      </c>
      <c r="F85" s="20" t="s">
        <v>176</v>
      </c>
      <c r="G85" s="79">
        <v>1680</v>
      </c>
      <c r="H85" s="32">
        <v>1700</v>
      </c>
      <c r="I85" s="32">
        <v>2300</v>
      </c>
      <c r="J85" s="32">
        <v>2300</v>
      </c>
      <c r="K85" s="32">
        <v>2400</v>
      </c>
    </row>
    <row r="86" spans="2:11" x14ac:dyDescent="0.25">
      <c r="B86" s="144" t="s">
        <v>117</v>
      </c>
      <c r="C86" s="145"/>
      <c r="D86" s="70" t="s">
        <v>117</v>
      </c>
      <c r="E86" s="70" t="s">
        <v>117</v>
      </c>
      <c r="F86" s="69" t="s">
        <v>177</v>
      </c>
      <c r="G86" s="78">
        <f>G87</f>
        <v>2109.6</v>
      </c>
      <c r="H86" s="68">
        <f t="shared" ref="H86:K86" si="31">H87</f>
        <v>500</v>
      </c>
      <c r="I86" s="68">
        <f t="shared" si="31"/>
        <v>100</v>
      </c>
      <c r="J86" s="68">
        <f t="shared" si="31"/>
        <v>100</v>
      </c>
      <c r="K86" s="68">
        <f t="shared" si="31"/>
        <v>100</v>
      </c>
    </row>
    <row r="87" spans="2:11" x14ac:dyDescent="0.25">
      <c r="B87" s="131" t="s">
        <v>118</v>
      </c>
      <c r="C87" s="132"/>
      <c r="D87" t="s">
        <v>118</v>
      </c>
      <c r="E87" t="s">
        <v>118</v>
      </c>
      <c r="F87" s="20" t="s">
        <v>64</v>
      </c>
      <c r="G87" s="79">
        <f>G88</f>
        <v>2109.6</v>
      </c>
      <c r="H87" s="32">
        <f t="shared" ref="H87:K87" si="32">H88</f>
        <v>500</v>
      </c>
      <c r="I87" s="32">
        <f t="shared" si="32"/>
        <v>100</v>
      </c>
      <c r="J87" s="32">
        <f t="shared" si="32"/>
        <v>100</v>
      </c>
      <c r="K87" s="32">
        <f t="shared" si="32"/>
        <v>100</v>
      </c>
    </row>
    <row r="88" spans="2:11" x14ac:dyDescent="0.25">
      <c r="B88" s="131" t="s">
        <v>119</v>
      </c>
      <c r="C88" s="132"/>
      <c r="D88" t="s">
        <v>119</v>
      </c>
      <c r="E88" t="s">
        <v>119</v>
      </c>
      <c r="F88" s="20" t="s">
        <v>178</v>
      </c>
      <c r="G88" s="79">
        <v>2109.6</v>
      </c>
      <c r="H88" s="32">
        <v>500</v>
      </c>
      <c r="I88" s="32">
        <v>100</v>
      </c>
      <c r="J88" s="32">
        <v>100</v>
      </c>
      <c r="K88" s="32">
        <v>100</v>
      </c>
    </row>
    <row r="89" spans="2:11" x14ac:dyDescent="0.25">
      <c r="B89" s="140" t="s">
        <v>120</v>
      </c>
      <c r="C89" s="141"/>
      <c r="D89" s="24" t="s">
        <v>120</v>
      </c>
      <c r="E89" s="24" t="s">
        <v>120</v>
      </c>
      <c r="F89" s="35" t="s">
        <v>5</v>
      </c>
      <c r="G89" s="77">
        <f>G90+G93</f>
        <v>30987.95</v>
      </c>
      <c r="H89" s="36">
        <f t="shared" ref="H89" si="33">H90+H93</f>
        <v>83900</v>
      </c>
      <c r="I89" s="36">
        <f t="shared" ref="I89:K89" si="34">I90+I93</f>
        <v>81400</v>
      </c>
      <c r="J89" s="36">
        <f t="shared" si="34"/>
        <v>61600</v>
      </c>
      <c r="K89" s="36">
        <f t="shared" si="34"/>
        <v>62300</v>
      </c>
    </row>
    <row r="90" spans="2:11" ht="25.5" x14ac:dyDescent="0.25">
      <c r="B90" s="144" t="s">
        <v>121</v>
      </c>
      <c r="C90" s="145"/>
      <c r="D90" s="70" t="s">
        <v>121</v>
      </c>
      <c r="E90" s="70" t="s">
        <v>121</v>
      </c>
      <c r="F90" s="69" t="s">
        <v>6</v>
      </c>
      <c r="G90" s="78">
        <f>G91</f>
        <v>0</v>
      </c>
      <c r="H90" s="68">
        <f t="shared" ref="H90:K90" si="35">H91</f>
        <v>0</v>
      </c>
      <c r="I90" s="68">
        <f t="shared" si="35"/>
        <v>0</v>
      </c>
      <c r="J90" s="68">
        <f t="shared" si="35"/>
        <v>0</v>
      </c>
      <c r="K90" s="68">
        <f t="shared" si="35"/>
        <v>0</v>
      </c>
    </row>
    <row r="91" spans="2:11" x14ac:dyDescent="0.25">
      <c r="B91" s="131" t="s">
        <v>122</v>
      </c>
      <c r="C91" s="132"/>
      <c r="D91" t="s">
        <v>122</v>
      </c>
      <c r="E91" t="s">
        <v>122</v>
      </c>
      <c r="F91" s="20" t="s">
        <v>179</v>
      </c>
      <c r="G91" s="79">
        <f>G92</f>
        <v>0</v>
      </c>
      <c r="H91" s="32">
        <v>0</v>
      </c>
      <c r="I91" s="32">
        <f t="shared" ref="I91:K91" si="36">I92</f>
        <v>0</v>
      </c>
      <c r="J91" s="32">
        <f t="shared" si="36"/>
        <v>0</v>
      </c>
      <c r="K91" s="32">
        <f t="shared" si="36"/>
        <v>0</v>
      </c>
    </row>
    <row r="92" spans="2:11" x14ac:dyDescent="0.25">
      <c r="B92" s="131" t="s">
        <v>123</v>
      </c>
      <c r="C92" s="132"/>
      <c r="D92" t="s">
        <v>123</v>
      </c>
      <c r="E92" t="s">
        <v>123</v>
      </c>
      <c r="F92" s="20" t="s">
        <v>180</v>
      </c>
      <c r="G92" s="79">
        <v>0</v>
      </c>
      <c r="H92" s="32">
        <v>0</v>
      </c>
      <c r="I92" s="32">
        <v>0</v>
      </c>
      <c r="J92" s="32">
        <v>0</v>
      </c>
      <c r="K92" s="32">
        <v>0</v>
      </c>
    </row>
    <row r="93" spans="2:11" x14ac:dyDescent="0.25">
      <c r="B93" s="144" t="s">
        <v>124</v>
      </c>
      <c r="C93" s="145"/>
      <c r="D93" s="70" t="s">
        <v>124</v>
      </c>
      <c r="E93" s="70" t="s">
        <v>124</v>
      </c>
      <c r="F93" s="69" t="s">
        <v>181</v>
      </c>
      <c r="G93" s="78">
        <f>G94+G96+G102+G104</f>
        <v>30987.95</v>
      </c>
      <c r="H93" s="68">
        <f t="shared" ref="H93" si="37">H94+H96+H102+H104</f>
        <v>83900</v>
      </c>
      <c r="I93" s="68">
        <f t="shared" ref="I93:K93" si="38">I94+I96+I102+I104</f>
        <v>81400</v>
      </c>
      <c r="J93" s="68">
        <f t="shared" si="38"/>
        <v>61600</v>
      </c>
      <c r="K93" s="68">
        <f t="shared" si="38"/>
        <v>62300</v>
      </c>
    </row>
    <row r="94" spans="2:11" x14ac:dyDescent="0.25">
      <c r="B94" s="131" t="s">
        <v>125</v>
      </c>
      <c r="C94" s="132"/>
      <c r="D94" t="s">
        <v>125</v>
      </c>
      <c r="E94" t="s">
        <v>125</v>
      </c>
      <c r="F94" s="20" t="s">
        <v>182</v>
      </c>
      <c r="G94" s="79">
        <f>G95</f>
        <v>0</v>
      </c>
      <c r="H94" s="32">
        <f t="shared" ref="H94:K94" si="39">H95</f>
        <v>0</v>
      </c>
      <c r="I94" s="32">
        <f t="shared" si="39"/>
        <v>0</v>
      </c>
      <c r="J94" s="32">
        <f t="shared" si="39"/>
        <v>0</v>
      </c>
      <c r="K94" s="32">
        <f t="shared" si="39"/>
        <v>0</v>
      </c>
    </row>
    <row r="95" spans="2:11" x14ac:dyDescent="0.25">
      <c r="B95" s="131" t="s">
        <v>126</v>
      </c>
      <c r="C95" s="132"/>
      <c r="D95" t="s">
        <v>126</v>
      </c>
      <c r="E95" t="s">
        <v>126</v>
      </c>
      <c r="F95" s="20" t="s">
        <v>183</v>
      </c>
      <c r="G95" s="79">
        <v>0</v>
      </c>
      <c r="H95" s="32">
        <v>0</v>
      </c>
      <c r="I95" s="32">
        <v>0</v>
      </c>
      <c r="J95" s="32">
        <v>0</v>
      </c>
      <c r="K95" s="32">
        <v>0</v>
      </c>
    </row>
    <row r="96" spans="2:11" x14ac:dyDescent="0.25">
      <c r="B96" s="131" t="s">
        <v>127</v>
      </c>
      <c r="C96" s="132"/>
      <c r="D96" t="s">
        <v>127</v>
      </c>
      <c r="E96" t="s">
        <v>127</v>
      </c>
      <c r="F96" s="20" t="s">
        <v>184</v>
      </c>
      <c r="G96" s="79">
        <f>G97+G98+G99+G100+G101</f>
        <v>29323.3</v>
      </c>
      <c r="H96" s="32">
        <f t="shared" ref="H96" si="40">H97+H98+H99+H100+H101</f>
        <v>67800</v>
      </c>
      <c r="I96" s="32">
        <f t="shared" ref="I96:K96" si="41">I97+I98+I99+I100+I101</f>
        <v>80700</v>
      </c>
      <c r="J96" s="32">
        <f t="shared" si="41"/>
        <v>60900</v>
      </c>
      <c r="K96" s="32">
        <f t="shared" si="41"/>
        <v>61600</v>
      </c>
    </row>
    <row r="97" spans="2:11" x14ac:dyDescent="0.25">
      <c r="B97" s="131" t="s">
        <v>128</v>
      </c>
      <c r="C97" s="132"/>
      <c r="D97" t="s">
        <v>128</v>
      </c>
      <c r="E97" t="s">
        <v>128</v>
      </c>
      <c r="F97" s="20" t="s">
        <v>185</v>
      </c>
      <c r="G97" s="79">
        <v>5658.3</v>
      </c>
      <c r="H97" s="32">
        <v>7400</v>
      </c>
      <c r="I97" s="32">
        <v>19000</v>
      </c>
      <c r="J97" s="32">
        <v>19200</v>
      </c>
      <c r="K97" s="32">
        <v>19700</v>
      </c>
    </row>
    <row r="98" spans="2:11" x14ac:dyDescent="0.25">
      <c r="B98" s="131">
        <v>4223</v>
      </c>
      <c r="C98" s="132"/>
      <c r="D98" t="s">
        <v>129</v>
      </c>
      <c r="E98" t="s">
        <v>129</v>
      </c>
      <c r="F98" s="20" t="s">
        <v>282</v>
      </c>
      <c r="G98" s="79">
        <v>0</v>
      </c>
      <c r="H98" s="32">
        <v>0</v>
      </c>
      <c r="I98" s="32">
        <v>3000</v>
      </c>
      <c r="J98" s="32">
        <v>3000</v>
      </c>
      <c r="K98" s="32">
        <v>3000</v>
      </c>
    </row>
    <row r="99" spans="2:11" x14ac:dyDescent="0.25">
      <c r="B99" s="131">
        <v>4225</v>
      </c>
      <c r="C99" s="132"/>
      <c r="D99" t="s">
        <v>130</v>
      </c>
      <c r="E99" t="s">
        <v>130</v>
      </c>
      <c r="F99" s="20" t="s">
        <v>274</v>
      </c>
      <c r="G99" s="79">
        <v>0</v>
      </c>
      <c r="H99" s="32">
        <v>0</v>
      </c>
      <c r="I99" s="32">
        <v>0</v>
      </c>
      <c r="J99" s="32">
        <v>0</v>
      </c>
      <c r="K99" s="32">
        <v>0</v>
      </c>
    </row>
    <row r="100" spans="2:11" x14ac:dyDescent="0.25">
      <c r="B100" s="131" t="s">
        <v>131</v>
      </c>
      <c r="C100" s="132"/>
      <c r="D100" t="s">
        <v>131</v>
      </c>
      <c r="E100" t="s">
        <v>131</v>
      </c>
      <c r="F100" s="20" t="s">
        <v>187</v>
      </c>
      <c r="G100" s="79">
        <v>23445</v>
      </c>
      <c r="H100" s="32">
        <v>55000</v>
      </c>
      <c r="I100" s="32">
        <v>50000</v>
      </c>
      <c r="J100" s="32">
        <v>30000</v>
      </c>
      <c r="K100" s="32">
        <v>30000</v>
      </c>
    </row>
    <row r="101" spans="2:11" x14ac:dyDescent="0.25">
      <c r="B101" s="131" t="s">
        <v>132</v>
      </c>
      <c r="C101" s="132"/>
      <c r="D101" t="s">
        <v>132</v>
      </c>
      <c r="E101" t="s">
        <v>132</v>
      </c>
      <c r="F101" s="20" t="s">
        <v>188</v>
      </c>
      <c r="G101" s="79">
        <v>220</v>
      </c>
      <c r="H101" s="32">
        <v>5400</v>
      </c>
      <c r="I101" s="32">
        <v>8700</v>
      </c>
      <c r="J101" s="32">
        <v>8700</v>
      </c>
      <c r="K101" s="32">
        <v>8900</v>
      </c>
    </row>
    <row r="102" spans="2:11" x14ac:dyDescent="0.25">
      <c r="B102" s="131" t="s">
        <v>133</v>
      </c>
      <c r="C102" s="132"/>
      <c r="D102" t="s">
        <v>133</v>
      </c>
      <c r="E102" t="s">
        <v>133</v>
      </c>
      <c r="F102" s="20" t="s">
        <v>189</v>
      </c>
      <c r="G102" s="79">
        <f>G103</f>
        <v>0</v>
      </c>
      <c r="H102" s="32">
        <f t="shared" ref="H102:K102" si="42">H103</f>
        <v>0</v>
      </c>
      <c r="I102" s="32">
        <f t="shared" si="42"/>
        <v>0</v>
      </c>
      <c r="J102" s="32">
        <f t="shared" si="42"/>
        <v>0</v>
      </c>
      <c r="K102" s="32">
        <f t="shared" si="42"/>
        <v>0</v>
      </c>
    </row>
    <row r="103" spans="2:11" x14ac:dyDescent="0.25">
      <c r="B103" s="131" t="s">
        <v>134</v>
      </c>
      <c r="C103" s="132"/>
      <c r="D103" t="s">
        <v>134</v>
      </c>
      <c r="E103" t="s">
        <v>134</v>
      </c>
      <c r="F103" s="20" t="s">
        <v>190</v>
      </c>
      <c r="G103" s="79">
        <v>0</v>
      </c>
      <c r="H103" s="32">
        <v>0</v>
      </c>
      <c r="I103" s="32">
        <v>0</v>
      </c>
      <c r="J103" s="32">
        <v>0</v>
      </c>
      <c r="K103" s="32">
        <v>0</v>
      </c>
    </row>
    <row r="104" spans="2:11" ht="25.5" x14ac:dyDescent="0.25">
      <c r="B104" s="131" t="s">
        <v>135</v>
      </c>
      <c r="C104" s="132"/>
      <c r="D104" t="s">
        <v>135</v>
      </c>
      <c r="E104" t="s">
        <v>135</v>
      </c>
      <c r="F104" s="20" t="s">
        <v>191</v>
      </c>
      <c r="G104" s="79">
        <f>G105</f>
        <v>1664.65</v>
      </c>
      <c r="H104" s="32">
        <f t="shared" ref="H104:K104" si="43">H105</f>
        <v>16100</v>
      </c>
      <c r="I104" s="32">
        <f t="shared" si="43"/>
        <v>700</v>
      </c>
      <c r="J104" s="32">
        <f t="shared" si="43"/>
        <v>700</v>
      </c>
      <c r="K104" s="32">
        <f t="shared" si="43"/>
        <v>700</v>
      </c>
    </row>
    <row r="105" spans="2:11" x14ac:dyDescent="0.25">
      <c r="B105" s="131" t="s">
        <v>136</v>
      </c>
      <c r="C105" s="132"/>
      <c r="D105" t="s">
        <v>136</v>
      </c>
      <c r="E105" t="s">
        <v>136</v>
      </c>
      <c r="F105" s="20" t="s">
        <v>192</v>
      </c>
      <c r="G105" s="79">
        <v>1664.65</v>
      </c>
      <c r="H105" s="32">
        <v>16100</v>
      </c>
      <c r="I105" s="32">
        <v>700</v>
      </c>
      <c r="J105" s="32">
        <v>700</v>
      </c>
      <c r="K105" s="32">
        <v>700</v>
      </c>
    </row>
    <row r="106" spans="2:11" x14ac:dyDescent="0.25">
      <c r="B106" s="131" t="s">
        <v>137</v>
      </c>
      <c r="C106" s="132"/>
      <c r="D106" t="s">
        <v>137</v>
      </c>
      <c r="E106" t="s">
        <v>137</v>
      </c>
      <c r="F106" s="20" t="s">
        <v>193</v>
      </c>
      <c r="G106" s="79">
        <v>0</v>
      </c>
      <c r="H106" s="32">
        <v>0</v>
      </c>
      <c r="I106" s="32">
        <v>0</v>
      </c>
      <c r="J106" s="32">
        <v>0</v>
      </c>
      <c r="K106" s="32">
        <v>0</v>
      </c>
    </row>
    <row r="107" spans="2:11" x14ac:dyDescent="0.25">
      <c r="B107" s="131" t="s">
        <v>138</v>
      </c>
      <c r="C107" s="132"/>
      <c r="D107" t="s">
        <v>138</v>
      </c>
      <c r="E107" t="s">
        <v>138</v>
      </c>
      <c r="F107" s="20" t="s">
        <v>194</v>
      </c>
      <c r="G107" s="79">
        <v>0</v>
      </c>
      <c r="H107" s="32">
        <v>0</v>
      </c>
      <c r="I107" s="32">
        <v>0</v>
      </c>
      <c r="J107" s="32">
        <v>0</v>
      </c>
      <c r="K107" s="32">
        <v>0</v>
      </c>
    </row>
    <row r="110" spans="2:11" x14ac:dyDescent="0.25">
      <c r="F110" s="49" t="s">
        <v>286</v>
      </c>
      <c r="J110" t="s">
        <v>236</v>
      </c>
    </row>
    <row r="112" spans="2:11" x14ac:dyDescent="0.25">
      <c r="J112" s="50"/>
    </row>
    <row r="113" spans="10:10" x14ac:dyDescent="0.25">
      <c r="J113" t="s">
        <v>240</v>
      </c>
    </row>
  </sheetData>
  <mergeCells count="97">
    <mergeCell ref="B5:K5"/>
    <mergeCell ref="B88:C88"/>
    <mergeCell ref="B89:C89"/>
    <mergeCell ref="B84:C84"/>
    <mergeCell ref="B85:C85"/>
    <mergeCell ref="B86:C86"/>
    <mergeCell ref="B87:C87"/>
    <mergeCell ref="B78:C78"/>
    <mergeCell ref="B79:C79"/>
    <mergeCell ref="B80:C80"/>
    <mergeCell ref="B81:C81"/>
    <mergeCell ref="B82:C82"/>
    <mergeCell ref="B83:C83"/>
    <mergeCell ref="B73:C73"/>
    <mergeCell ref="B74:C74"/>
    <mergeCell ref="B75:C75"/>
    <mergeCell ref="B90:C90"/>
    <mergeCell ref="B91:C91"/>
    <mergeCell ref="B92:C92"/>
    <mergeCell ref="B93:C93"/>
    <mergeCell ref="B94:C94"/>
    <mergeCell ref="B95:C95"/>
    <mergeCell ref="B96:C96"/>
    <mergeCell ref="B97:C97"/>
    <mergeCell ref="B106:C106"/>
    <mergeCell ref="B107:C10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76:C76"/>
    <mergeCell ref="B77:C77"/>
    <mergeCell ref="B68:C68"/>
    <mergeCell ref="B69:C69"/>
    <mergeCell ref="B70:C70"/>
    <mergeCell ref="B71:C71"/>
    <mergeCell ref="B72:C72"/>
    <mergeCell ref="B63:C63"/>
    <mergeCell ref="B64:C64"/>
    <mergeCell ref="B65:C65"/>
    <mergeCell ref="B66:C66"/>
    <mergeCell ref="B67:C67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  <mergeCell ref="B42:C42"/>
    <mergeCell ref="B43:C43"/>
    <mergeCell ref="B45:C45"/>
    <mergeCell ref="B46:C46"/>
    <mergeCell ref="B47:C47"/>
    <mergeCell ref="B44:C44"/>
    <mergeCell ref="B39:C39"/>
    <mergeCell ref="B40:C40"/>
    <mergeCell ref="B41:C41"/>
    <mergeCell ref="B36:E36"/>
    <mergeCell ref="B29:E29"/>
    <mergeCell ref="B30:E30"/>
    <mergeCell ref="B31:E31"/>
    <mergeCell ref="B33:E33"/>
    <mergeCell ref="B37:C37"/>
    <mergeCell ref="B38:C38"/>
    <mergeCell ref="B35:C35"/>
    <mergeCell ref="B32:E32"/>
    <mergeCell ref="B7:K7"/>
    <mergeCell ref="B9:K9"/>
    <mergeCell ref="B11:K11"/>
    <mergeCell ref="B14:E14"/>
    <mergeCell ref="B15:E15"/>
    <mergeCell ref="B13:C13"/>
    <mergeCell ref="B22:E22"/>
    <mergeCell ref="B28:E28"/>
    <mergeCell ref="B17:E17"/>
    <mergeCell ref="B18:E18"/>
    <mergeCell ref="B19:E19"/>
    <mergeCell ref="B20:E20"/>
    <mergeCell ref="B21:E21"/>
    <mergeCell ref="B23:E23"/>
    <mergeCell ref="B24:E24"/>
    <mergeCell ref="B25:E25"/>
    <mergeCell ref="B26:E26"/>
    <mergeCell ref="B27:E27"/>
  </mergeCells>
  <pageMargins left="0.7" right="0.7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opLeftCell="A22" workbookViewId="0">
      <selection activeCell="B44" sqref="B44"/>
    </sheetView>
  </sheetViews>
  <sheetFormatPr defaultRowHeight="15" x14ac:dyDescent="0.25"/>
  <cols>
    <col min="2" max="2" width="37.7109375" customWidth="1"/>
    <col min="3" max="6" width="25.28515625" customWidth="1"/>
    <col min="7" max="7" width="22.7109375" customWidth="1"/>
  </cols>
  <sheetData>
    <row r="1" spans="1:10" x14ac:dyDescent="0.25">
      <c r="A1" s="31" t="s">
        <v>237</v>
      </c>
    </row>
    <row r="2" spans="1:10" x14ac:dyDescent="0.25">
      <c r="A2" s="31" t="s">
        <v>238</v>
      </c>
    </row>
    <row r="3" spans="1:10" x14ac:dyDescent="0.25">
      <c r="A3" s="31" t="s">
        <v>239</v>
      </c>
    </row>
    <row r="4" spans="1:10" ht="30" customHeight="1" x14ac:dyDescent="0.25">
      <c r="A4" s="111" t="s">
        <v>275</v>
      </c>
      <c r="B4" s="111"/>
      <c r="C4" s="111"/>
      <c r="D4" s="111"/>
      <c r="E4" s="111"/>
      <c r="F4" s="111"/>
      <c r="G4" s="111"/>
      <c r="H4" s="111"/>
      <c r="I4" s="111"/>
      <c r="J4" s="111"/>
    </row>
    <row r="5" spans="1:10" ht="13.9" customHeight="1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</row>
    <row r="6" spans="1:10" ht="13.9" customHeight="1" x14ac:dyDescent="0.25">
      <c r="A6" s="54"/>
      <c r="B6" s="54"/>
      <c r="C6" s="54"/>
      <c r="D6" s="54" t="s">
        <v>12</v>
      </c>
      <c r="E6" s="54"/>
      <c r="F6" s="54"/>
      <c r="G6" s="54"/>
      <c r="H6" s="54"/>
      <c r="I6" s="54"/>
      <c r="J6" s="54"/>
    </row>
    <row r="7" spans="1:10" ht="13.9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</row>
    <row r="8" spans="1:10" ht="13.9" customHeight="1" x14ac:dyDescent="0.25">
      <c r="A8" s="54"/>
      <c r="B8" s="54"/>
      <c r="C8" s="111" t="s">
        <v>258</v>
      </c>
      <c r="D8" s="111"/>
      <c r="E8" s="111"/>
      <c r="F8" s="54"/>
      <c r="G8" s="54"/>
      <c r="H8" s="54"/>
      <c r="I8" s="54"/>
      <c r="J8" s="54"/>
    </row>
    <row r="9" spans="1:10" ht="18" x14ac:dyDescent="0.25">
      <c r="B9" s="14"/>
      <c r="C9" s="14"/>
      <c r="D9" s="14"/>
      <c r="E9" s="14"/>
      <c r="F9" s="2"/>
      <c r="G9" s="2"/>
    </row>
    <row r="10" spans="1:10" ht="15.75" customHeight="1" x14ac:dyDescent="0.25">
      <c r="B10" s="111" t="s">
        <v>259</v>
      </c>
      <c r="C10" s="111"/>
      <c r="D10" s="111"/>
      <c r="E10" s="111"/>
      <c r="F10" s="111"/>
      <c r="G10" s="111"/>
    </row>
    <row r="11" spans="1:10" ht="18" x14ac:dyDescent="0.25">
      <c r="B11" s="14"/>
      <c r="C11" s="14"/>
      <c r="D11" s="14"/>
      <c r="E11" s="14"/>
      <c r="F11" s="2"/>
      <c r="G11" s="2"/>
    </row>
    <row r="12" spans="1:10" x14ac:dyDescent="0.25">
      <c r="B12" s="28" t="s">
        <v>7</v>
      </c>
      <c r="C12" s="76" t="s">
        <v>279</v>
      </c>
      <c r="D12" s="76" t="s">
        <v>278</v>
      </c>
      <c r="E12" s="76" t="s">
        <v>280</v>
      </c>
      <c r="F12" s="76" t="s">
        <v>272</v>
      </c>
      <c r="G12" s="76" t="s">
        <v>281</v>
      </c>
    </row>
    <row r="13" spans="1:10" x14ac:dyDescent="0.25">
      <c r="B13" s="5" t="s">
        <v>32</v>
      </c>
      <c r="C13" s="36">
        <f>C14+C17+C19+C21+C23</f>
        <v>2385999.35</v>
      </c>
      <c r="D13" s="36">
        <f>D14+D17+D19+D21+D23</f>
        <v>2422000</v>
      </c>
      <c r="E13" s="36">
        <f>E14+E17+E19+E21+E23</f>
        <v>2469100</v>
      </c>
      <c r="F13" s="36">
        <f>F14+F17+F19+F21+F23</f>
        <v>2431900</v>
      </c>
      <c r="G13" s="36">
        <f>G14+G17+G19+G21+G23</f>
        <v>2439900</v>
      </c>
    </row>
    <row r="14" spans="1:10" x14ac:dyDescent="0.25">
      <c r="B14" s="5" t="s">
        <v>30</v>
      </c>
      <c r="C14" s="36">
        <f>C15+C16</f>
        <v>131044.05</v>
      </c>
      <c r="D14" s="36">
        <f>D15+D16</f>
        <v>152500</v>
      </c>
      <c r="E14" s="36">
        <f>E15+E16</f>
        <v>164100</v>
      </c>
      <c r="F14" s="36">
        <f>F15+F16</f>
        <v>166900</v>
      </c>
      <c r="G14" s="36">
        <f>G15+G16</f>
        <v>174900</v>
      </c>
    </row>
    <row r="15" spans="1:10" x14ac:dyDescent="0.25">
      <c r="B15" s="23" t="s">
        <v>29</v>
      </c>
      <c r="C15" s="32">
        <v>26857.73</v>
      </c>
      <c r="D15" s="32">
        <v>51900</v>
      </c>
      <c r="E15" s="32">
        <v>60900</v>
      </c>
      <c r="F15" s="32">
        <v>61900</v>
      </c>
      <c r="G15" s="32">
        <v>64900</v>
      </c>
    </row>
    <row r="16" spans="1:10" ht="25.5" x14ac:dyDescent="0.25">
      <c r="B16" s="34" t="s">
        <v>195</v>
      </c>
      <c r="C16" s="32">
        <v>104186.32</v>
      </c>
      <c r="D16" s="32">
        <v>100600</v>
      </c>
      <c r="E16" s="32">
        <v>103200</v>
      </c>
      <c r="F16" s="32">
        <v>105000</v>
      </c>
      <c r="G16" s="32">
        <v>110000</v>
      </c>
    </row>
    <row r="17" spans="2:7" x14ac:dyDescent="0.25">
      <c r="B17" s="5" t="s">
        <v>25</v>
      </c>
      <c r="C17" s="36">
        <f>C18</f>
        <v>7.0000000000000007E-2</v>
      </c>
      <c r="D17" s="36">
        <v>0</v>
      </c>
      <c r="E17" s="36">
        <v>0</v>
      </c>
      <c r="F17" s="36">
        <v>0</v>
      </c>
      <c r="G17" s="36">
        <v>0</v>
      </c>
    </row>
    <row r="18" spans="2:7" x14ac:dyDescent="0.25">
      <c r="B18" s="21" t="s">
        <v>24</v>
      </c>
      <c r="C18" s="32">
        <v>7.0000000000000007E-2</v>
      </c>
      <c r="D18" s="32">
        <v>0</v>
      </c>
      <c r="E18" s="32">
        <v>0</v>
      </c>
      <c r="F18" s="32">
        <v>0</v>
      </c>
      <c r="G18" s="32">
        <v>0</v>
      </c>
    </row>
    <row r="19" spans="2:7" x14ac:dyDescent="0.25">
      <c r="B19" s="5" t="s">
        <v>196</v>
      </c>
      <c r="C19" s="36">
        <f>C20</f>
        <v>165467.97</v>
      </c>
      <c r="D19" s="36">
        <f t="shared" ref="D19:G19" si="0">D20</f>
        <v>180000</v>
      </c>
      <c r="E19" s="36">
        <f t="shared" si="0"/>
        <v>200000</v>
      </c>
      <c r="F19" s="36">
        <f t="shared" si="0"/>
        <v>160000</v>
      </c>
      <c r="G19" s="36">
        <f t="shared" si="0"/>
        <v>160000</v>
      </c>
    </row>
    <row r="20" spans="2:7" x14ac:dyDescent="0.25">
      <c r="B20" s="21" t="s">
        <v>197</v>
      </c>
      <c r="C20" s="32">
        <v>165467.97</v>
      </c>
      <c r="D20" s="32">
        <v>180000</v>
      </c>
      <c r="E20" s="32">
        <v>200000</v>
      </c>
      <c r="F20" s="32">
        <v>160000</v>
      </c>
      <c r="G20" s="32">
        <v>160000</v>
      </c>
    </row>
    <row r="21" spans="2:7" x14ac:dyDescent="0.25">
      <c r="B21" s="5" t="s">
        <v>198</v>
      </c>
      <c r="C21" s="36">
        <f>C22</f>
        <v>2089487.26</v>
      </c>
      <c r="D21" s="36">
        <f t="shared" ref="D21:G21" si="1">D22</f>
        <v>2089500</v>
      </c>
      <c r="E21" s="36">
        <f t="shared" si="1"/>
        <v>2105000</v>
      </c>
      <c r="F21" s="36">
        <f t="shared" si="1"/>
        <v>2105000</v>
      </c>
      <c r="G21" s="36">
        <f t="shared" si="1"/>
        <v>2105000</v>
      </c>
    </row>
    <row r="22" spans="2:7" x14ac:dyDescent="0.25">
      <c r="B22" s="21" t="s">
        <v>199</v>
      </c>
      <c r="C22" s="32">
        <v>2089487.26</v>
      </c>
      <c r="D22" s="32">
        <v>2089500</v>
      </c>
      <c r="E22" s="32">
        <v>2105000</v>
      </c>
      <c r="F22" s="32">
        <v>2105000</v>
      </c>
      <c r="G22" s="32">
        <v>2105000</v>
      </c>
    </row>
    <row r="23" spans="2:7" x14ac:dyDescent="0.25">
      <c r="B23" s="5" t="s">
        <v>200</v>
      </c>
      <c r="C23" s="36">
        <f>C24</f>
        <v>0</v>
      </c>
      <c r="D23" s="36">
        <v>0</v>
      </c>
      <c r="E23" s="36">
        <v>0</v>
      </c>
      <c r="F23" s="36">
        <v>0</v>
      </c>
      <c r="G23" s="36">
        <v>0</v>
      </c>
    </row>
    <row r="24" spans="2:7" x14ac:dyDescent="0.25">
      <c r="B24" s="21" t="s">
        <v>201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</row>
    <row r="26" spans="2:7" ht="15.75" x14ac:dyDescent="0.25">
      <c r="B26" s="111" t="s">
        <v>260</v>
      </c>
      <c r="C26" s="111"/>
      <c r="D26" s="111"/>
      <c r="E26" s="111"/>
      <c r="F26" s="111"/>
      <c r="G26" s="111"/>
    </row>
    <row r="27" spans="2:7" ht="15.75" x14ac:dyDescent="0.25">
      <c r="B27" s="54"/>
      <c r="C27" s="54"/>
      <c r="D27" s="54"/>
      <c r="E27" s="54"/>
      <c r="F27" s="54"/>
      <c r="G27" s="54"/>
    </row>
    <row r="28" spans="2:7" ht="29.45" customHeight="1" x14ac:dyDescent="0.25">
      <c r="B28" s="28" t="s">
        <v>7</v>
      </c>
      <c r="C28" s="76" t="s">
        <v>279</v>
      </c>
      <c r="D28" s="76" t="s">
        <v>278</v>
      </c>
      <c r="E28" s="76" t="s">
        <v>280</v>
      </c>
      <c r="F28" s="76" t="s">
        <v>272</v>
      </c>
      <c r="G28" s="76" t="s">
        <v>281</v>
      </c>
    </row>
    <row r="29" spans="2:7" x14ac:dyDescent="0.25">
      <c r="B29" s="5" t="s">
        <v>31</v>
      </c>
      <c r="C29" s="36">
        <f>(C30+C33+C35+C37+C39)</f>
        <v>2416469.69</v>
      </c>
      <c r="D29" s="36">
        <f>D30+D33+D35+D37+D39</f>
        <v>2422000</v>
      </c>
      <c r="E29" s="36">
        <f>E30+E33+E35+E37+E39</f>
        <v>2469100</v>
      </c>
      <c r="F29" s="36">
        <f>F30+F33+F35+F37</f>
        <v>2431900</v>
      </c>
      <c r="G29" s="36">
        <f>G30+G33+G35+G37</f>
        <v>2439900</v>
      </c>
    </row>
    <row r="30" spans="2:7" x14ac:dyDescent="0.25">
      <c r="B30" s="5" t="s">
        <v>30</v>
      </c>
      <c r="C30" s="36">
        <f>C31+C32</f>
        <v>131044.05</v>
      </c>
      <c r="D30" s="36">
        <f t="shared" ref="D30" si="2">D31+D32</f>
        <v>152500</v>
      </c>
      <c r="E30" s="36">
        <f t="shared" ref="E30" si="3">E31+E32</f>
        <v>164100</v>
      </c>
      <c r="F30" s="36">
        <f t="shared" ref="F30:G30" si="4">F31+F32</f>
        <v>166900</v>
      </c>
      <c r="G30" s="36">
        <f t="shared" si="4"/>
        <v>174900</v>
      </c>
    </row>
    <row r="31" spans="2:7" x14ac:dyDescent="0.25">
      <c r="B31" s="23" t="s">
        <v>29</v>
      </c>
      <c r="C31" s="32">
        <v>26857.73</v>
      </c>
      <c r="D31" s="32">
        <v>51900</v>
      </c>
      <c r="E31" s="32">
        <v>60900</v>
      </c>
      <c r="F31" s="32">
        <v>61900</v>
      </c>
      <c r="G31" s="32">
        <v>64900</v>
      </c>
    </row>
    <row r="32" spans="2:7" ht="25.5" x14ac:dyDescent="0.25">
      <c r="B32" s="34" t="s">
        <v>195</v>
      </c>
      <c r="C32" s="32">
        <v>104186.32</v>
      </c>
      <c r="D32" s="32">
        <v>100600</v>
      </c>
      <c r="E32" s="32">
        <v>103200</v>
      </c>
      <c r="F32" s="32">
        <v>105000</v>
      </c>
      <c r="G32" s="32">
        <v>110000</v>
      </c>
    </row>
    <row r="33" spans="2:7" x14ac:dyDescent="0.25">
      <c r="B33" s="5" t="s">
        <v>25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</row>
    <row r="34" spans="2:7" x14ac:dyDescent="0.25">
      <c r="B34" s="21" t="s">
        <v>24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</row>
    <row r="35" spans="2:7" x14ac:dyDescent="0.25">
      <c r="B35" s="5" t="s">
        <v>196</v>
      </c>
      <c r="C35" s="36">
        <f>C36</f>
        <v>195938.38</v>
      </c>
      <c r="D35" s="36">
        <f t="shared" ref="D35" si="5">D36</f>
        <v>180000</v>
      </c>
      <c r="E35" s="36">
        <f t="shared" ref="E35" si="6">E36</f>
        <v>200000</v>
      </c>
      <c r="F35" s="36">
        <f t="shared" ref="F35:G35" si="7">F36</f>
        <v>160000</v>
      </c>
      <c r="G35" s="36">
        <f t="shared" si="7"/>
        <v>160000</v>
      </c>
    </row>
    <row r="36" spans="2:7" x14ac:dyDescent="0.25">
      <c r="B36" s="21" t="s">
        <v>197</v>
      </c>
      <c r="C36" s="32">
        <v>195938.38</v>
      </c>
      <c r="D36" s="32">
        <v>180000</v>
      </c>
      <c r="E36" s="32">
        <v>200000</v>
      </c>
      <c r="F36" s="32">
        <v>160000</v>
      </c>
      <c r="G36" s="32">
        <v>160000</v>
      </c>
    </row>
    <row r="37" spans="2:7" x14ac:dyDescent="0.25">
      <c r="B37" s="5" t="s">
        <v>198</v>
      </c>
      <c r="C37" s="36">
        <f>C38</f>
        <v>2089487.26</v>
      </c>
      <c r="D37" s="36">
        <f t="shared" ref="D37" si="8">D38</f>
        <v>2089500</v>
      </c>
      <c r="E37" s="36">
        <f>E38</f>
        <v>2105000</v>
      </c>
      <c r="F37" s="36">
        <f t="shared" ref="F37:G37" si="9">F38</f>
        <v>2105000</v>
      </c>
      <c r="G37" s="36">
        <f t="shared" si="9"/>
        <v>2105000</v>
      </c>
    </row>
    <row r="38" spans="2:7" x14ac:dyDescent="0.25">
      <c r="B38" s="21" t="s">
        <v>199</v>
      </c>
      <c r="C38" s="32">
        <v>2089487.26</v>
      </c>
      <c r="D38" s="32">
        <v>2089500</v>
      </c>
      <c r="E38" s="32">
        <v>2105000</v>
      </c>
      <c r="F38" s="32">
        <v>2105000</v>
      </c>
      <c r="G38" s="32">
        <v>2105000</v>
      </c>
    </row>
    <row r="39" spans="2:7" x14ac:dyDescent="0.25">
      <c r="B39" s="5" t="s">
        <v>200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</row>
    <row r="40" spans="2:7" x14ac:dyDescent="0.25">
      <c r="B40" s="21" t="s">
        <v>201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</row>
    <row r="43" spans="2:7" x14ac:dyDescent="0.25">
      <c r="B43" t="s">
        <v>285</v>
      </c>
      <c r="F43" t="s">
        <v>236</v>
      </c>
    </row>
    <row r="45" spans="2:7" x14ac:dyDescent="0.25">
      <c r="F45" s="50"/>
    </row>
    <row r="46" spans="2:7" x14ac:dyDescent="0.25">
      <c r="F46" t="s">
        <v>240</v>
      </c>
    </row>
  </sheetData>
  <mergeCells count="4">
    <mergeCell ref="B10:G10"/>
    <mergeCell ref="A4:J4"/>
    <mergeCell ref="C8:E8"/>
    <mergeCell ref="B26:G26"/>
  </mergeCells>
  <pageMargins left="0.7" right="0.7" top="0.75" bottom="0.75" header="0.3" footer="0.3"/>
  <pageSetup paperSize="9"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workbookViewId="0">
      <selection activeCell="B21" sqref="B21"/>
    </sheetView>
  </sheetViews>
  <sheetFormatPr defaultRowHeight="15" x14ac:dyDescent="0.25"/>
  <cols>
    <col min="2" max="2" width="37.7109375" customWidth="1"/>
    <col min="3" max="6" width="25.28515625" customWidth="1"/>
    <col min="7" max="7" width="20.42578125" customWidth="1"/>
  </cols>
  <sheetData>
    <row r="1" spans="1:9" x14ac:dyDescent="0.25">
      <c r="A1" s="31" t="s">
        <v>237</v>
      </c>
    </row>
    <row r="2" spans="1:9" x14ac:dyDescent="0.25">
      <c r="A2" s="31" t="s">
        <v>238</v>
      </c>
    </row>
    <row r="3" spans="1:9" x14ac:dyDescent="0.25">
      <c r="A3" s="31" t="s">
        <v>239</v>
      </c>
    </row>
    <row r="4" spans="1:9" ht="33" customHeight="1" x14ac:dyDescent="0.25">
      <c r="A4" s="111" t="s">
        <v>275</v>
      </c>
      <c r="B4" s="111"/>
      <c r="C4" s="111"/>
      <c r="D4" s="111"/>
      <c r="E4" s="111"/>
      <c r="F4" s="111"/>
      <c r="G4" s="111"/>
      <c r="H4" s="111"/>
      <c r="I4" s="111"/>
    </row>
    <row r="5" spans="1:9" ht="15.75" x14ac:dyDescent="0.25">
      <c r="A5" s="54"/>
      <c r="B5" s="54"/>
      <c r="C5" s="54"/>
      <c r="D5" s="54"/>
      <c r="E5" s="54"/>
      <c r="F5" s="54"/>
      <c r="G5" s="54"/>
      <c r="H5" s="54"/>
      <c r="I5" s="54"/>
    </row>
    <row r="6" spans="1:9" ht="15.75" x14ac:dyDescent="0.25">
      <c r="A6" s="54"/>
      <c r="B6" s="54"/>
      <c r="C6" s="54"/>
      <c r="D6" s="54" t="s">
        <v>12</v>
      </c>
      <c r="E6" s="54"/>
      <c r="F6" s="54"/>
      <c r="G6" s="54"/>
      <c r="H6" s="54"/>
      <c r="I6" s="54"/>
    </row>
    <row r="7" spans="1:9" ht="15.75" x14ac:dyDescent="0.25">
      <c r="A7" s="54"/>
      <c r="B7" s="54"/>
      <c r="C7" s="54"/>
      <c r="D7" s="54"/>
      <c r="E7" s="54"/>
      <c r="F7" s="54"/>
      <c r="G7" s="54"/>
      <c r="H7" s="54"/>
      <c r="I7" s="54"/>
    </row>
    <row r="8" spans="1:9" ht="15.75" x14ac:dyDescent="0.25">
      <c r="A8" s="54"/>
      <c r="B8" s="54"/>
      <c r="C8" s="111" t="s">
        <v>258</v>
      </c>
      <c r="D8" s="111"/>
      <c r="E8" s="111"/>
      <c r="F8" s="54"/>
      <c r="G8" s="54"/>
      <c r="H8" s="54"/>
      <c r="I8" s="54"/>
    </row>
    <row r="9" spans="1:9" ht="18" x14ac:dyDescent="0.25">
      <c r="B9" s="14"/>
      <c r="C9" s="14"/>
      <c r="D9" s="14"/>
      <c r="E9" s="14"/>
      <c r="F9" s="2"/>
      <c r="G9" s="2"/>
    </row>
    <row r="10" spans="1:9" ht="15.75" x14ac:dyDescent="0.25">
      <c r="B10" s="111" t="s">
        <v>261</v>
      </c>
      <c r="C10" s="111"/>
      <c r="D10" s="111"/>
      <c r="E10" s="111"/>
      <c r="F10" s="111"/>
      <c r="G10" s="111"/>
    </row>
    <row r="11" spans="1:9" ht="18" x14ac:dyDescent="0.25">
      <c r="B11" s="14"/>
      <c r="C11" s="14"/>
      <c r="D11" s="14"/>
      <c r="E11" s="14"/>
      <c r="F11" s="2"/>
      <c r="G11" s="2"/>
    </row>
    <row r="12" spans="1:9" ht="25.5" x14ac:dyDescent="0.25">
      <c r="B12" s="28" t="s">
        <v>7</v>
      </c>
      <c r="C12" s="76" t="s">
        <v>279</v>
      </c>
      <c r="D12" s="76" t="s">
        <v>278</v>
      </c>
      <c r="E12" s="28" t="s">
        <v>280</v>
      </c>
      <c r="F12" s="28" t="s">
        <v>272</v>
      </c>
      <c r="G12" s="28" t="s">
        <v>283</v>
      </c>
    </row>
    <row r="13" spans="1:9" ht="15.75" customHeight="1" x14ac:dyDescent="0.25">
      <c r="B13" s="5" t="s">
        <v>31</v>
      </c>
      <c r="C13" s="36">
        <f>C14</f>
        <v>24416469.690000001</v>
      </c>
      <c r="D13" s="36">
        <f t="shared" ref="D13:G13" si="0">D14</f>
        <v>2422000</v>
      </c>
      <c r="E13" s="36">
        <f t="shared" si="0"/>
        <v>2469100</v>
      </c>
      <c r="F13" s="36">
        <f t="shared" si="0"/>
        <v>2431900</v>
      </c>
      <c r="G13" s="36">
        <f t="shared" si="0"/>
        <v>2439900</v>
      </c>
    </row>
    <row r="14" spans="1:9" ht="15.75" customHeight="1" x14ac:dyDescent="0.25">
      <c r="B14" s="5" t="s">
        <v>51</v>
      </c>
      <c r="C14" s="36">
        <f>C15</f>
        <v>24416469.690000001</v>
      </c>
      <c r="D14" s="36">
        <f t="shared" ref="D14:G14" si="1">D15</f>
        <v>2422000</v>
      </c>
      <c r="E14" s="36">
        <f t="shared" si="1"/>
        <v>2469100</v>
      </c>
      <c r="F14" s="36">
        <f t="shared" si="1"/>
        <v>2431900</v>
      </c>
      <c r="G14" s="36">
        <f t="shared" si="1"/>
        <v>2439900</v>
      </c>
    </row>
    <row r="15" spans="1:9" x14ac:dyDescent="0.25">
      <c r="B15" s="12" t="s">
        <v>52</v>
      </c>
      <c r="C15" s="32">
        <v>24416469.690000001</v>
      </c>
      <c r="D15" s="32">
        <v>2422000</v>
      </c>
      <c r="E15" s="32">
        <v>2469100</v>
      </c>
      <c r="F15" s="33">
        <v>2431900</v>
      </c>
      <c r="G15" s="33">
        <v>2439900</v>
      </c>
    </row>
    <row r="20" spans="2:7" x14ac:dyDescent="0.25">
      <c r="F20" t="s">
        <v>236</v>
      </c>
    </row>
    <row r="21" spans="2:7" x14ac:dyDescent="0.25">
      <c r="B21" s="49" t="s">
        <v>285</v>
      </c>
      <c r="C21" s="49"/>
    </row>
    <row r="22" spans="2:7" x14ac:dyDescent="0.25">
      <c r="E22" s="58"/>
      <c r="F22" s="50"/>
    </row>
    <row r="23" spans="2:7" x14ac:dyDescent="0.25">
      <c r="E23" s="58"/>
      <c r="F23" t="s">
        <v>240</v>
      </c>
      <c r="G23" s="58"/>
    </row>
  </sheetData>
  <mergeCells count="3">
    <mergeCell ref="A4:I4"/>
    <mergeCell ref="C8:E8"/>
    <mergeCell ref="B10:G10"/>
  </mergeCells>
  <pageMargins left="0.7" right="0.7" top="0.75" bottom="0.75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workbookViewId="0">
      <selection activeCell="C25" sqref="C25:E25"/>
    </sheetView>
  </sheetViews>
  <sheetFormatPr defaultRowHeight="15" x14ac:dyDescent="0.25"/>
  <cols>
    <col min="1" max="1" width="5.28515625" customWidth="1"/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1" width="21.5703125" customWidth="1"/>
  </cols>
  <sheetData>
    <row r="1" spans="1:11" x14ac:dyDescent="0.25">
      <c r="A1" s="31" t="s">
        <v>237</v>
      </c>
    </row>
    <row r="2" spans="1:11" x14ac:dyDescent="0.25">
      <c r="A2" s="31" t="s">
        <v>238</v>
      </c>
    </row>
    <row r="3" spans="1:11" x14ac:dyDescent="0.25">
      <c r="A3" s="31" t="s">
        <v>239</v>
      </c>
    </row>
    <row r="4" spans="1:11" ht="33.6" customHeight="1" x14ac:dyDescent="0.25">
      <c r="A4" s="31"/>
      <c r="B4" s="111" t="s">
        <v>275</v>
      </c>
      <c r="C4" s="111"/>
      <c r="D4" s="111"/>
      <c r="E4" s="111"/>
      <c r="F4" s="111"/>
      <c r="G4" s="111"/>
      <c r="H4" s="111"/>
      <c r="I4" s="111"/>
      <c r="J4" s="111"/>
      <c r="K4" s="111"/>
    </row>
    <row r="5" spans="1:11" ht="15.75" x14ac:dyDescent="0.25">
      <c r="A5" s="31"/>
      <c r="B5" s="54"/>
      <c r="C5" s="54"/>
      <c r="D5" s="54"/>
      <c r="E5" s="54"/>
      <c r="F5" s="54"/>
      <c r="G5" s="54"/>
      <c r="H5" s="54"/>
      <c r="I5" s="54"/>
      <c r="J5" s="54"/>
    </row>
    <row r="6" spans="1:11" ht="15.75" x14ac:dyDescent="0.25">
      <c r="A6" s="31"/>
      <c r="B6" s="54"/>
      <c r="C6" s="54"/>
      <c r="D6" s="54"/>
      <c r="E6" s="54"/>
      <c r="F6" s="54"/>
      <c r="G6" s="111" t="s">
        <v>12</v>
      </c>
      <c r="H6" s="111"/>
      <c r="I6" s="111"/>
      <c r="J6" s="54"/>
    </row>
    <row r="7" spans="1:11" ht="15.75" x14ac:dyDescent="0.25">
      <c r="A7" s="31"/>
      <c r="B7" s="54"/>
      <c r="C7" s="54"/>
      <c r="D7" s="54"/>
      <c r="E7" s="54"/>
      <c r="F7" s="54"/>
      <c r="G7" s="54"/>
      <c r="H7" s="54"/>
      <c r="I7" s="54"/>
      <c r="J7" s="54"/>
    </row>
    <row r="8" spans="1:11" ht="18.600000000000001" customHeight="1" x14ac:dyDescent="0.25">
      <c r="B8" s="111" t="s">
        <v>262</v>
      </c>
      <c r="C8" s="111"/>
      <c r="D8" s="111"/>
      <c r="E8" s="111"/>
      <c r="F8" s="111"/>
      <c r="G8" s="111"/>
      <c r="H8" s="111"/>
      <c r="I8" s="111"/>
      <c r="J8" s="111"/>
      <c r="K8" s="111"/>
    </row>
    <row r="9" spans="1:11" ht="15.75" customHeight="1" x14ac:dyDescent="0.25">
      <c r="B9" s="111"/>
      <c r="C9" s="111"/>
      <c r="D9" s="111"/>
      <c r="E9" s="111"/>
      <c r="F9" s="111"/>
      <c r="G9" s="111"/>
      <c r="H9" s="111"/>
      <c r="I9" s="111"/>
      <c r="J9" s="111"/>
      <c r="K9" s="111"/>
    </row>
    <row r="10" spans="1:11" ht="18" x14ac:dyDescent="0.25">
      <c r="B10" s="14"/>
      <c r="C10" s="14"/>
      <c r="D10" s="14"/>
      <c r="E10" s="14"/>
      <c r="F10" s="14"/>
      <c r="G10" s="14"/>
      <c r="H10" s="14"/>
      <c r="I10" s="14"/>
      <c r="J10" s="2"/>
      <c r="K10" s="2"/>
    </row>
    <row r="11" spans="1:11" ht="25.5" customHeight="1" x14ac:dyDescent="0.25">
      <c r="B11" s="146" t="s">
        <v>7</v>
      </c>
      <c r="C11" s="147"/>
      <c r="D11" s="147"/>
      <c r="E11" s="147"/>
      <c r="F11" s="148"/>
      <c r="G11" s="30" t="s">
        <v>279</v>
      </c>
      <c r="H11" s="28" t="s">
        <v>278</v>
      </c>
      <c r="I11" s="30" t="s">
        <v>280</v>
      </c>
      <c r="J11" s="30" t="s">
        <v>272</v>
      </c>
      <c r="K11" s="30" t="s">
        <v>281</v>
      </c>
    </row>
    <row r="12" spans="1:11" ht="25.5" x14ac:dyDescent="0.25">
      <c r="B12" s="5">
        <v>8</v>
      </c>
      <c r="C12" s="5"/>
      <c r="D12" s="5"/>
      <c r="E12" s="5"/>
      <c r="F12" s="5" t="s">
        <v>9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</row>
    <row r="13" spans="1:11" x14ac:dyDescent="0.25">
      <c r="B13" s="5"/>
      <c r="C13" s="10">
        <v>84</v>
      </c>
      <c r="D13" s="10"/>
      <c r="E13" s="10"/>
      <c r="F13" s="10" t="s">
        <v>14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ht="51" x14ac:dyDescent="0.25">
      <c r="B14" s="6"/>
      <c r="C14" s="6"/>
      <c r="D14" s="6">
        <v>841</v>
      </c>
      <c r="E14" s="6"/>
      <c r="F14" s="20" t="s">
        <v>33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 ht="25.5" x14ac:dyDescent="0.25">
      <c r="B15" s="6"/>
      <c r="C15" s="6"/>
      <c r="D15" s="6"/>
      <c r="E15" s="6">
        <v>8413</v>
      </c>
      <c r="F15" s="20" t="s">
        <v>34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</row>
    <row r="16" spans="1:11" x14ac:dyDescent="0.25">
      <c r="B16" s="6"/>
      <c r="C16" s="6"/>
      <c r="D16" s="6"/>
      <c r="E16" s="7" t="s">
        <v>19</v>
      </c>
      <c r="F16" s="12"/>
      <c r="G16" s="4">
        <v>0</v>
      </c>
      <c r="H16" s="4">
        <v>0</v>
      </c>
      <c r="I16" s="4">
        <v>0</v>
      </c>
      <c r="J16" s="4">
        <v>0</v>
      </c>
      <c r="K16" s="4">
        <v>0</v>
      </c>
    </row>
    <row r="17" spans="2:11" ht="25.5" x14ac:dyDescent="0.25">
      <c r="B17" s="8">
        <v>5</v>
      </c>
      <c r="C17" s="9"/>
      <c r="D17" s="9"/>
      <c r="E17" s="9"/>
      <c r="F17" s="17" t="s">
        <v>10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</row>
    <row r="18" spans="2:11" ht="25.5" x14ac:dyDescent="0.25">
      <c r="B18" s="10"/>
      <c r="C18" s="10">
        <v>54</v>
      </c>
      <c r="D18" s="10"/>
      <c r="E18" s="10"/>
      <c r="F18" s="18" t="s">
        <v>15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</row>
    <row r="19" spans="2:11" ht="63.75" x14ac:dyDescent="0.25">
      <c r="B19" s="10"/>
      <c r="C19" s="10"/>
      <c r="D19" s="10">
        <v>541</v>
      </c>
      <c r="E19" s="20"/>
      <c r="F19" s="20" t="s">
        <v>35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</row>
    <row r="20" spans="2:11" ht="38.25" x14ac:dyDescent="0.25">
      <c r="B20" s="10"/>
      <c r="C20" s="10"/>
      <c r="D20" s="10"/>
      <c r="E20" s="20">
        <v>5413</v>
      </c>
      <c r="F20" s="20" t="s">
        <v>36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2:11" x14ac:dyDescent="0.25">
      <c r="B21" s="11" t="s">
        <v>16</v>
      </c>
      <c r="C21" s="9"/>
      <c r="D21" s="9"/>
      <c r="E21" s="9"/>
      <c r="F21" s="17" t="s">
        <v>19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</row>
    <row r="25" spans="2:11" ht="19.5" customHeight="1" x14ac:dyDescent="0.25">
      <c r="C25" s="163" t="s">
        <v>285</v>
      </c>
      <c r="D25" s="163"/>
      <c r="E25" s="163"/>
      <c r="F25" s="49"/>
      <c r="G25" s="49"/>
      <c r="J25" t="s">
        <v>236</v>
      </c>
      <c r="K25" s="58"/>
    </row>
    <row r="26" spans="2:11" x14ac:dyDescent="0.25">
      <c r="K26" s="58"/>
    </row>
    <row r="27" spans="2:11" x14ac:dyDescent="0.25">
      <c r="J27" s="50"/>
      <c r="K27" s="58"/>
    </row>
    <row r="28" spans="2:11" x14ac:dyDescent="0.25">
      <c r="J28" t="s">
        <v>240</v>
      </c>
      <c r="K28" s="58"/>
    </row>
  </sheetData>
  <mergeCells count="6">
    <mergeCell ref="C25:E25"/>
    <mergeCell ref="B11:F11"/>
    <mergeCell ref="B8:K8"/>
    <mergeCell ref="B9:K9"/>
    <mergeCell ref="B4:K4"/>
    <mergeCell ref="G6:I6"/>
  </mergeCells>
  <pageMargins left="0.7" right="0.7" top="0.75" bottom="0.75" header="0.3" footer="0.3"/>
  <pageSetup paperSize="9"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>
      <selection activeCell="C35" sqref="C35"/>
    </sheetView>
  </sheetViews>
  <sheetFormatPr defaultRowHeight="15" x14ac:dyDescent="0.25"/>
  <cols>
    <col min="2" max="2" width="37.7109375" customWidth="1"/>
    <col min="3" max="6" width="25.28515625" customWidth="1"/>
    <col min="7" max="7" width="23.7109375" customWidth="1"/>
  </cols>
  <sheetData>
    <row r="1" spans="1:12" x14ac:dyDescent="0.25">
      <c r="A1" s="31" t="s">
        <v>237</v>
      </c>
    </row>
    <row r="2" spans="1:12" x14ac:dyDescent="0.25">
      <c r="A2" s="31" t="s">
        <v>238</v>
      </c>
    </row>
    <row r="3" spans="1:12" x14ac:dyDescent="0.25">
      <c r="A3" s="31" t="s">
        <v>239</v>
      </c>
    </row>
    <row r="5" spans="1:12" ht="31.15" customHeight="1" x14ac:dyDescent="0.25">
      <c r="B5" s="111" t="s">
        <v>275</v>
      </c>
      <c r="C5" s="111"/>
      <c r="D5" s="111"/>
      <c r="E5" s="111"/>
      <c r="F5" s="111"/>
      <c r="G5" s="111"/>
      <c r="H5" s="59"/>
      <c r="I5" s="59"/>
      <c r="J5" s="59"/>
      <c r="K5" s="59"/>
      <c r="L5" s="59"/>
    </row>
    <row r="6" spans="1:12" ht="15.75" x14ac:dyDescent="0.25">
      <c r="B6" s="31"/>
      <c r="C6" s="54"/>
      <c r="D6" s="54"/>
      <c r="E6" s="54"/>
      <c r="F6" s="54"/>
      <c r="G6" s="54"/>
      <c r="H6" s="54"/>
      <c r="I6" s="54"/>
      <c r="J6" s="54"/>
    </row>
    <row r="7" spans="1:12" ht="15.75" x14ac:dyDescent="0.25">
      <c r="B7" s="31"/>
      <c r="C7" s="111" t="s">
        <v>12</v>
      </c>
      <c r="D7" s="111"/>
      <c r="E7" s="111"/>
      <c r="F7" s="111"/>
      <c r="G7" s="54"/>
      <c r="H7" s="59"/>
      <c r="I7" s="59"/>
      <c r="J7" s="54"/>
    </row>
    <row r="8" spans="1:12" ht="18" x14ac:dyDescent="0.25">
      <c r="B8" s="14"/>
      <c r="C8" s="14"/>
      <c r="D8" s="14"/>
      <c r="E8" s="14"/>
      <c r="F8" s="2"/>
      <c r="G8" s="2"/>
    </row>
    <row r="9" spans="1:12" ht="15.75" customHeight="1" x14ac:dyDescent="0.25">
      <c r="B9" s="111" t="s">
        <v>263</v>
      </c>
      <c r="C9" s="111"/>
      <c r="D9" s="111"/>
      <c r="E9" s="111"/>
      <c r="F9" s="111"/>
      <c r="G9" s="111"/>
    </row>
    <row r="10" spans="1:12" ht="18" x14ac:dyDescent="0.25">
      <c r="B10" s="14"/>
      <c r="C10" s="14"/>
      <c r="D10" s="14"/>
      <c r="E10" s="14"/>
      <c r="F10" s="2"/>
      <c r="G10" s="2"/>
    </row>
    <row r="11" spans="1:12" x14ac:dyDescent="0.25">
      <c r="B11" s="28" t="s">
        <v>7</v>
      </c>
      <c r="C11" s="28" t="s">
        <v>279</v>
      </c>
      <c r="D11" s="28" t="s">
        <v>278</v>
      </c>
      <c r="E11" s="28" t="s">
        <v>280</v>
      </c>
      <c r="F11" s="28" t="s">
        <v>272</v>
      </c>
      <c r="G11" s="28" t="s">
        <v>281</v>
      </c>
    </row>
    <row r="12" spans="1:12" x14ac:dyDescent="0.25">
      <c r="B12" s="5" t="s">
        <v>37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</row>
    <row r="13" spans="1:12" x14ac:dyDescent="0.25">
      <c r="B13" s="5" t="s">
        <v>30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12" x14ac:dyDescent="0.25">
      <c r="B14" s="23" t="s">
        <v>29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</row>
    <row r="15" spans="1:12" x14ac:dyDescent="0.25">
      <c r="B15" s="22" t="s">
        <v>28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12" x14ac:dyDescent="0.25">
      <c r="B16" s="22" t="s">
        <v>19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2:7" x14ac:dyDescent="0.25">
      <c r="B17" s="5" t="s">
        <v>27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</row>
    <row r="18" spans="2:7" x14ac:dyDescent="0.25">
      <c r="B18" s="21" t="s">
        <v>26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2:7" x14ac:dyDescent="0.25">
      <c r="B19" s="5" t="s">
        <v>25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2:7" x14ac:dyDescent="0.25">
      <c r="B20" s="21" t="s">
        <v>24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2:7" x14ac:dyDescent="0.25">
      <c r="B21" s="10" t="s">
        <v>16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2:7" x14ac:dyDescent="0.25">
      <c r="B22" s="21"/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2:7" ht="15.75" customHeight="1" x14ac:dyDescent="0.25">
      <c r="B23" s="5" t="s">
        <v>38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2:7" ht="15.75" customHeight="1" x14ac:dyDescent="0.25">
      <c r="B24" s="5" t="s">
        <v>30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2:7" x14ac:dyDescent="0.25">
      <c r="B25" s="23" t="s">
        <v>29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2:7" x14ac:dyDescent="0.25">
      <c r="B26" s="22" t="s">
        <v>28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2:7" x14ac:dyDescent="0.25">
      <c r="B27" s="22" t="s">
        <v>19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2:7" x14ac:dyDescent="0.25">
      <c r="B28" s="5" t="s">
        <v>27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2:7" x14ac:dyDescent="0.25">
      <c r="B29" s="21" t="s">
        <v>26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2:7" x14ac:dyDescent="0.25">
      <c r="B30" s="5" t="s">
        <v>25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</row>
    <row r="31" spans="2:7" x14ac:dyDescent="0.25">
      <c r="B31" s="21" t="s">
        <v>24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</row>
    <row r="32" spans="2:7" x14ac:dyDescent="0.25">
      <c r="B32" s="10" t="s">
        <v>16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</row>
    <row r="35" spans="3:7" x14ac:dyDescent="0.25">
      <c r="C35" s="49" t="s">
        <v>285</v>
      </c>
      <c r="G35" t="s">
        <v>236</v>
      </c>
    </row>
    <row r="37" spans="3:7" x14ac:dyDescent="0.25">
      <c r="G37" s="50"/>
    </row>
    <row r="38" spans="3:7" x14ac:dyDescent="0.25">
      <c r="G38" t="s">
        <v>240</v>
      </c>
    </row>
  </sheetData>
  <mergeCells count="3">
    <mergeCell ref="B9:G9"/>
    <mergeCell ref="B5:G5"/>
    <mergeCell ref="C7:F7"/>
  </mergeCells>
  <pageMargins left="0.7" right="0.7" top="0.75" bottom="0.75" header="0.3" footer="0.3"/>
  <pageSetup paperSize="9" scale="7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0"/>
  <sheetViews>
    <sheetView tabSelected="1" topLeftCell="A166" workbookViewId="0">
      <selection activeCell="B178" sqref="B178"/>
    </sheetView>
  </sheetViews>
  <sheetFormatPr defaultRowHeight="15" x14ac:dyDescent="0.25"/>
  <cols>
    <col min="3" max="3" width="13.140625" customWidth="1"/>
    <col min="5" max="5" width="30.85546875" customWidth="1"/>
    <col min="6" max="6" width="19.7109375" customWidth="1"/>
    <col min="7" max="7" width="20.28515625" customWidth="1"/>
    <col min="8" max="8" width="19.42578125" customWidth="1"/>
    <col min="9" max="9" width="22.140625" customWidth="1"/>
    <col min="10" max="10" width="22" customWidth="1"/>
  </cols>
  <sheetData>
    <row r="1" spans="1:13" x14ac:dyDescent="0.25">
      <c r="A1" s="31" t="s">
        <v>237</v>
      </c>
    </row>
    <row r="2" spans="1:13" x14ac:dyDescent="0.25">
      <c r="A2" s="31" t="s">
        <v>238</v>
      </c>
    </row>
    <row r="3" spans="1:13" ht="15.75" customHeight="1" x14ac:dyDescent="0.25">
      <c r="A3" s="31" t="s">
        <v>239</v>
      </c>
    </row>
    <row r="4" spans="1:13" ht="15.75" customHeight="1" x14ac:dyDescent="0.25">
      <c r="B4" s="31"/>
    </row>
    <row r="5" spans="1:13" ht="38.450000000000003" customHeight="1" x14ac:dyDescent="0.25">
      <c r="B5" s="162" t="s">
        <v>284</v>
      </c>
      <c r="C5" s="162"/>
      <c r="D5" s="162"/>
      <c r="E5" s="162"/>
      <c r="F5" s="162"/>
      <c r="G5" s="162"/>
      <c r="H5" s="162"/>
      <c r="I5" s="162"/>
      <c r="J5" s="162"/>
    </row>
    <row r="7" spans="1:13" ht="15.75" customHeight="1" x14ac:dyDescent="0.25">
      <c r="B7" s="149" t="s">
        <v>11</v>
      </c>
      <c r="C7" s="149"/>
      <c r="D7" s="149"/>
      <c r="E7" s="149"/>
      <c r="F7" s="149"/>
      <c r="G7" s="149"/>
      <c r="H7" s="149"/>
      <c r="I7" s="149"/>
      <c r="J7" s="48"/>
      <c r="K7" s="48"/>
      <c r="L7" s="48"/>
      <c r="M7" s="48"/>
    </row>
    <row r="9" spans="1:13" x14ac:dyDescent="0.25">
      <c r="B9" s="146" t="s">
        <v>7</v>
      </c>
      <c r="C9" s="147"/>
      <c r="D9" s="147"/>
      <c r="E9" s="148"/>
      <c r="F9" s="76" t="s">
        <v>279</v>
      </c>
      <c r="G9" s="76" t="s">
        <v>278</v>
      </c>
      <c r="H9" s="76" t="s">
        <v>280</v>
      </c>
      <c r="I9" s="76" t="s">
        <v>272</v>
      </c>
      <c r="J9" s="76" t="s">
        <v>281</v>
      </c>
    </row>
    <row r="10" spans="1:13" x14ac:dyDescent="0.25">
      <c r="B10" s="51"/>
      <c r="C10" s="52"/>
      <c r="D10" s="52"/>
      <c r="E10" s="53"/>
      <c r="F10" s="53"/>
      <c r="G10" s="29"/>
      <c r="H10" s="29"/>
      <c r="I10" s="29"/>
      <c r="J10" s="56"/>
    </row>
    <row r="11" spans="1:13" ht="32.450000000000003" customHeight="1" x14ac:dyDescent="0.25">
      <c r="B11" s="151" t="s">
        <v>202</v>
      </c>
      <c r="C11" s="152"/>
      <c r="D11" s="153"/>
      <c r="E11" s="39" t="s">
        <v>220</v>
      </c>
      <c r="F11" s="40">
        <f>F12</f>
        <v>2416469.69</v>
      </c>
      <c r="G11" s="40">
        <f t="shared" ref="G11:J11" si="0">G12</f>
        <v>2422000</v>
      </c>
      <c r="H11" s="40">
        <f t="shared" si="0"/>
        <v>2469100</v>
      </c>
      <c r="I11" s="40">
        <f t="shared" si="0"/>
        <v>2431900</v>
      </c>
      <c r="J11" s="40">
        <f t="shared" si="0"/>
        <v>2439900</v>
      </c>
    </row>
    <row r="12" spans="1:13" ht="31.15" customHeight="1" x14ac:dyDescent="0.25">
      <c r="B12" s="151" t="s">
        <v>203</v>
      </c>
      <c r="C12" s="152"/>
      <c r="D12" s="153"/>
      <c r="E12" s="39" t="s">
        <v>221</v>
      </c>
      <c r="F12" s="40">
        <f>F13</f>
        <v>2416469.69</v>
      </c>
      <c r="G12" s="40">
        <f t="shared" ref="G12:J12" si="1">G13</f>
        <v>2422000</v>
      </c>
      <c r="H12" s="40">
        <f t="shared" si="1"/>
        <v>2469100</v>
      </c>
      <c r="I12" s="40">
        <f t="shared" si="1"/>
        <v>2431900</v>
      </c>
      <c r="J12" s="40">
        <f t="shared" si="1"/>
        <v>2439900</v>
      </c>
    </row>
    <row r="13" spans="1:13" ht="30" x14ac:dyDescent="0.25">
      <c r="B13" s="151" t="s">
        <v>264</v>
      </c>
      <c r="C13" s="152"/>
      <c r="D13" s="153"/>
      <c r="E13" s="39" t="s">
        <v>237</v>
      </c>
      <c r="F13" s="40">
        <f>F14+F19+F21+F23+F17</f>
        <v>2416469.69</v>
      </c>
      <c r="G13" s="40">
        <f t="shared" ref="G13:H13" si="2">G14+G19+G21+G23</f>
        <v>2422000</v>
      </c>
      <c r="H13" s="40">
        <f t="shared" si="2"/>
        <v>2469100</v>
      </c>
      <c r="I13" s="40">
        <f t="shared" ref="I13" si="3">I14+I19+I21+I23</f>
        <v>2431900</v>
      </c>
      <c r="J13" s="40">
        <f>J14+J19+J21+J23</f>
        <v>2439900</v>
      </c>
    </row>
    <row r="14" spans="1:13" ht="18" customHeight="1" x14ac:dyDescent="0.25">
      <c r="B14" s="159" t="s">
        <v>204</v>
      </c>
      <c r="C14" s="160"/>
      <c r="D14" s="161"/>
      <c r="E14" s="41" t="s">
        <v>222</v>
      </c>
      <c r="F14" s="42">
        <f>F15+F16</f>
        <v>131044.05</v>
      </c>
      <c r="G14" s="42">
        <f t="shared" ref="G14" si="4">G15+G16</f>
        <v>152500</v>
      </c>
      <c r="H14" s="42">
        <f>H15+H16</f>
        <v>164100</v>
      </c>
      <c r="I14" s="42">
        <f t="shared" ref="I14:J14" si="5">I15+I16</f>
        <v>166900</v>
      </c>
      <c r="J14" s="42">
        <f t="shared" si="5"/>
        <v>174900</v>
      </c>
    </row>
    <row r="15" spans="1:13" ht="16.149999999999999" customHeight="1" x14ac:dyDescent="0.25">
      <c r="B15" s="150" t="s">
        <v>205</v>
      </c>
      <c r="C15" s="150"/>
      <c r="D15" s="150"/>
      <c r="E15" s="41" t="s">
        <v>222</v>
      </c>
      <c r="F15" s="42">
        <v>26857.73</v>
      </c>
      <c r="G15" s="42">
        <v>51900</v>
      </c>
      <c r="H15" s="42">
        <v>60900</v>
      </c>
      <c r="I15" s="42">
        <v>61900</v>
      </c>
      <c r="J15" s="42">
        <v>64900</v>
      </c>
    </row>
    <row r="16" spans="1:13" ht="28.15" customHeight="1" x14ac:dyDescent="0.25">
      <c r="B16" s="150" t="s">
        <v>213</v>
      </c>
      <c r="C16" s="150"/>
      <c r="D16" s="150"/>
      <c r="E16" s="41" t="s">
        <v>230</v>
      </c>
      <c r="F16" s="42">
        <v>104186.32</v>
      </c>
      <c r="G16" s="42">
        <f>G36+G135</f>
        <v>100600</v>
      </c>
      <c r="H16" s="42">
        <v>103200</v>
      </c>
      <c r="I16" s="42">
        <v>105000</v>
      </c>
      <c r="J16" s="42">
        <v>110000</v>
      </c>
    </row>
    <row r="17" spans="2:10" ht="16.5" customHeight="1" x14ac:dyDescent="0.25">
      <c r="B17" s="150" t="s">
        <v>266</v>
      </c>
      <c r="C17" s="150"/>
      <c r="D17" s="150"/>
      <c r="E17" s="41" t="s">
        <v>268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</row>
    <row r="18" spans="2:10" ht="18" customHeight="1" x14ac:dyDescent="0.25">
      <c r="B18" s="150" t="s">
        <v>267</v>
      </c>
      <c r="C18" s="150"/>
      <c r="D18" s="150"/>
      <c r="E18" s="41" t="s">
        <v>268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</row>
    <row r="19" spans="2:10" ht="15.6" customHeight="1" x14ac:dyDescent="0.25">
      <c r="B19" s="150" t="s">
        <v>214</v>
      </c>
      <c r="C19" s="150"/>
      <c r="D19" s="150"/>
      <c r="E19" s="41" t="s">
        <v>231</v>
      </c>
      <c r="F19" s="42">
        <f>F20</f>
        <v>195938.38</v>
      </c>
      <c r="G19" s="42">
        <v>180000</v>
      </c>
      <c r="H19" s="42">
        <v>200000</v>
      </c>
      <c r="I19" s="42">
        <v>160000</v>
      </c>
      <c r="J19" s="42">
        <f t="shared" ref="J19" si="6">J20</f>
        <v>160000</v>
      </c>
    </row>
    <row r="20" spans="2:10" ht="30" x14ac:dyDescent="0.25">
      <c r="B20" s="150" t="s">
        <v>215</v>
      </c>
      <c r="C20" s="150"/>
      <c r="D20" s="150"/>
      <c r="E20" s="41" t="s">
        <v>232</v>
      </c>
      <c r="F20" s="42">
        <v>195938.38</v>
      </c>
      <c r="G20" s="42">
        <v>180000</v>
      </c>
      <c r="H20" s="42">
        <v>160000</v>
      </c>
      <c r="I20" s="42">
        <v>160000</v>
      </c>
      <c r="J20" s="42">
        <v>160000</v>
      </c>
    </row>
    <row r="21" spans="2:10" x14ac:dyDescent="0.25">
      <c r="B21" s="150" t="s">
        <v>216</v>
      </c>
      <c r="C21" s="150"/>
      <c r="D21" s="150"/>
      <c r="E21" s="41" t="s">
        <v>233</v>
      </c>
      <c r="F21" s="42">
        <f>F22</f>
        <v>2089487.26</v>
      </c>
      <c r="G21" s="42">
        <v>2089500</v>
      </c>
      <c r="H21" s="42">
        <f t="shared" ref="H21:J21" si="7">H22</f>
        <v>2105000</v>
      </c>
      <c r="I21" s="42">
        <f t="shared" si="7"/>
        <v>2105000</v>
      </c>
      <c r="J21" s="42">
        <f t="shared" si="7"/>
        <v>2105000</v>
      </c>
    </row>
    <row r="22" spans="2:10" ht="16.149999999999999" customHeight="1" x14ac:dyDescent="0.25">
      <c r="B22" s="150" t="s">
        <v>217</v>
      </c>
      <c r="C22" s="150"/>
      <c r="D22" s="150"/>
      <c r="E22" s="41" t="s">
        <v>234</v>
      </c>
      <c r="F22" s="42">
        <v>2089487.26</v>
      </c>
      <c r="G22" s="42">
        <v>2089500</v>
      </c>
      <c r="H22" s="42">
        <v>2105000</v>
      </c>
      <c r="I22" s="42">
        <v>2105000</v>
      </c>
      <c r="J22" s="42">
        <v>2105000</v>
      </c>
    </row>
    <row r="23" spans="2:10" x14ac:dyDescent="0.25">
      <c r="B23" s="150" t="s">
        <v>218</v>
      </c>
      <c r="C23" s="150"/>
      <c r="D23" s="150"/>
      <c r="E23" s="41" t="s">
        <v>235</v>
      </c>
      <c r="F23" s="42">
        <f>F24</f>
        <v>0</v>
      </c>
      <c r="G23" s="42">
        <f t="shared" ref="G23:J23" si="8">G24</f>
        <v>0</v>
      </c>
      <c r="H23" s="42">
        <f t="shared" si="8"/>
        <v>0</v>
      </c>
      <c r="I23" s="42">
        <f t="shared" si="8"/>
        <v>0</v>
      </c>
      <c r="J23" s="42">
        <f t="shared" si="8"/>
        <v>0</v>
      </c>
    </row>
    <row r="24" spans="2:10" x14ac:dyDescent="0.25">
      <c r="B24" s="150" t="s">
        <v>219</v>
      </c>
      <c r="C24" s="150"/>
      <c r="D24" s="150"/>
      <c r="E24" s="41" t="s">
        <v>235</v>
      </c>
      <c r="F24" s="42">
        <f>F158</f>
        <v>0</v>
      </c>
      <c r="G24" s="42">
        <f t="shared" ref="G24:H24" si="9">G158</f>
        <v>0</v>
      </c>
      <c r="H24" s="42">
        <f t="shared" si="9"/>
        <v>0</v>
      </c>
      <c r="I24" s="42">
        <f t="shared" ref="I24:J24" si="10">I158</f>
        <v>0</v>
      </c>
      <c r="J24" s="42">
        <f t="shared" si="10"/>
        <v>0</v>
      </c>
    </row>
    <row r="25" spans="2:10" ht="52.5" customHeight="1" x14ac:dyDescent="0.25">
      <c r="B25" s="157" t="s">
        <v>206</v>
      </c>
      <c r="C25" s="157"/>
      <c r="D25" s="157"/>
      <c r="E25" s="44" t="s">
        <v>223</v>
      </c>
      <c r="F25" s="45">
        <f>F26+F109+F120+F125+F161+F166</f>
        <v>2442919.8600000003</v>
      </c>
      <c r="G25" s="45">
        <f t="shared" ref="G25" si="11">G26+G109+G120+G125+G161+G166</f>
        <v>2421600</v>
      </c>
      <c r="H25" s="45">
        <f>H26+H109+H120+H125+H161+H166</f>
        <v>2470600</v>
      </c>
      <c r="I25" s="45">
        <f t="shared" ref="I25:J25" si="12">I26+I109+I120+I125+I161+I166</f>
        <v>2433400</v>
      </c>
      <c r="J25" s="45">
        <f t="shared" si="12"/>
        <v>2441600</v>
      </c>
    </row>
    <row r="26" spans="2:10" ht="32.450000000000003" customHeight="1" x14ac:dyDescent="0.25">
      <c r="B26" s="156" t="s">
        <v>207</v>
      </c>
      <c r="C26" s="156"/>
      <c r="D26" s="156"/>
      <c r="E26" s="46" t="s">
        <v>224</v>
      </c>
      <c r="F26" s="47">
        <f>F27+F62+F92</f>
        <v>2357212.64</v>
      </c>
      <c r="G26" s="47">
        <f t="shared" ref="G26:H26" si="13">G27+G62+G92</f>
        <v>2304800</v>
      </c>
      <c r="H26" s="47">
        <f t="shared" si="13"/>
        <v>2359500</v>
      </c>
      <c r="I26" s="47">
        <f>I27+I62+I92</f>
        <v>2346800</v>
      </c>
      <c r="J26" s="47">
        <f t="shared" ref="J26" si="14">J27+J62+J92</f>
        <v>2353300</v>
      </c>
    </row>
    <row r="27" spans="2:10" ht="14.45" customHeight="1" x14ac:dyDescent="0.25">
      <c r="B27" s="150" t="s">
        <v>204</v>
      </c>
      <c r="C27" s="150"/>
      <c r="D27" s="150"/>
      <c r="E27" s="41" t="s">
        <v>222</v>
      </c>
      <c r="F27" s="42">
        <f>F28+F36</f>
        <v>118950.36999999998</v>
      </c>
      <c r="G27" s="42">
        <f t="shared" ref="G27:H27" si="15">G28+G36</f>
        <v>113700</v>
      </c>
      <c r="H27" s="42">
        <f t="shared" si="15"/>
        <v>131400</v>
      </c>
      <c r="I27" s="42">
        <f t="shared" ref="I27:J27" si="16">I28+I36</f>
        <v>133700</v>
      </c>
      <c r="J27" s="42">
        <f t="shared" si="16"/>
        <v>140200</v>
      </c>
    </row>
    <row r="28" spans="2:10" ht="15.6" customHeight="1" x14ac:dyDescent="0.25">
      <c r="B28" s="150" t="s">
        <v>205</v>
      </c>
      <c r="C28" s="150"/>
      <c r="D28" s="150"/>
      <c r="E28" s="41" t="s">
        <v>222</v>
      </c>
      <c r="F28" s="42">
        <f>F29</f>
        <v>14764.05</v>
      </c>
      <c r="G28" s="42">
        <f t="shared" ref="G28:J28" si="17">G29</f>
        <v>17600</v>
      </c>
      <c r="H28" s="42">
        <f t="shared" si="17"/>
        <v>32700</v>
      </c>
      <c r="I28" s="42">
        <f t="shared" si="17"/>
        <v>33300</v>
      </c>
      <c r="J28" s="42">
        <f t="shared" si="17"/>
        <v>34900</v>
      </c>
    </row>
    <row r="29" spans="2:10" x14ac:dyDescent="0.25">
      <c r="B29" s="154" t="s">
        <v>77</v>
      </c>
      <c r="C29" s="154"/>
      <c r="D29" s="154"/>
      <c r="E29" s="37" t="s">
        <v>13</v>
      </c>
      <c r="F29" s="38">
        <f>F30+F31+F32+F33+F34+F35</f>
        <v>14764.05</v>
      </c>
      <c r="G29" s="38">
        <f t="shared" ref="G29:J29" si="18">G30+G31+G32+G33+G34+G35</f>
        <v>17600</v>
      </c>
      <c r="H29" s="38">
        <f t="shared" si="18"/>
        <v>32700</v>
      </c>
      <c r="I29" s="38">
        <f t="shared" si="18"/>
        <v>33300</v>
      </c>
      <c r="J29" s="38">
        <f t="shared" si="18"/>
        <v>34900</v>
      </c>
    </row>
    <row r="30" spans="2:10" ht="30" x14ac:dyDescent="0.25">
      <c r="B30" s="154" t="s">
        <v>80</v>
      </c>
      <c r="C30" s="154"/>
      <c r="D30" s="154"/>
      <c r="E30" s="37" t="s">
        <v>142</v>
      </c>
      <c r="F30" s="38">
        <v>6424.49</v>
      </c>
      <c r="G30" s="38">
        <v>5100</v>
      </c>
      <c r="H30" s="38">
        <v>4900</v>
      </c>
      <c r="I30" s="32">
        <v>5000</v>
      </c>
      <c r="J30" s="32">
        <v>5200</v>
      </c>
    </row>
    <row r="31" spans="2:10" x14ac:dyDescent="0.25">
      <c r="B31" s="154" t="s">
        <v>85</v>
      </c>
      <c r="C31" s="154"/>
      <c r="D31" s="154"/>
      <c r="E31" s="37" t="s">
        <v>147</v>
      </c>
      <c r="F31" s="38">
        <v>5019.24</v>
      </c>
      <c r="G31" s="38">
        <v>5000</v>
      </c>
      <c r="H31" s="38">
        <v>10300</v>
      </c>
      <c r="I31" s="32">
        <v>10500</v>
      </c>
      <c r="J31" s="32">
        <v>11000</v>
      </c>
    </row>
    <row r="32" spans="2:10" x14ac:dyDescent="0.25">
      <c r="B32" s="154" t="s">
        <v>94</v>
      </c>
      <c r="C32" s="154"/>
      <c r="D32" s="154"/>
      <c r="E32" s="37" t="s">
        <v>156</v>
      </c>
      <c r="F32" s="38">
        <v>0</v>
      </c>
      <c r="G32" s="38">
        <v>0</v>
      </c>
      <c r="H32" s="38">
        <v>0</v>
      </c>
      <c r="I32" s="32">
        <v>0</v>
      </c>
      <c r="J32" s="32">
        <v>0</v>
      </c>
    </row>
    <row r="33" spans="2:10" ht="30" x14ac:dyDescent="0.25">
      <c r="B33" s="154" t="s">
        <v>95</v>
      </c>
      <c r="C33" s="154"/>
      <c r="D33" s="154"/>
      <c r="E33" s="37" t="s">
        <v>157</v>
      </c>
      <c r="F33" s="38">
        <v>0</v>
      </c>
      <c r="G33" s="38">
        <v>2400</v>
      </c>
      <c r="H33" s="38">
        <v>1900</v>
      </c>
      <c r="I33" s="32">
        <v>1900</v>
      </c>
      <c r="J33" s="32">
        <v>2000</v>
      </c>
    </row>
    <row r="34" spans="2:10" ht="45" x14ac:dyDescent="0.25">
      <c r="B34" s="154" t="s">
        <v>102</v>
      </c>
      <c r="C34" s="154"/>
      <c r="D34" s="154"/>
      <c r="E34" s="37" t="s">
        <v>163</v>
      </c>
      <c r="F34" s="38">
        <v>3320.32</v>
      </c>
      <c r="G34" s="38">
        <v>5100</v>
      </c>
      <c r="H34" s="38">
        <v>15600</v>
      </c>
      <c r="I34" s="32">
        <v>15900</v>
      </c>
      <c r="J34" s="32">
        <v>16700</v>
      </c>
    </row>
    <row r="35" spans="2:10" ht="30" x14ac:dyDescent="0.25">
      <c r="B35" s="154" t="s">
        <v>108</v>
      </c>
      <c r="C35" s="154"/>
      <c r="D35" s="154"/>
      <c r="E35" s="37" t="s">
        <v>162</v>
      </c>
      <c r="F35" s="38">
        <v>0</v>
      </c>
      <c r="G35" s="38">
        <v>0</v>
      </c>
      <c r="H35" s="38">
        <v>0</v>
      </c>
      <c r="I35" s="32">
        <v>0</v>
      </c>
      <c r="J35" s="32">
        <v>0</v>
      </c>
    </row>
    <row r="36" spans="2:10" ht="34.15" customHeight="1" x14ac:dyDescent="0.25">
      <c r="B36" s="155" t="s">
        <v>213</v>
      </c>
      <c r="C36" s="155"/>
      <c r="D36" s="155"/>
      <c r="E36" s="41" t="s">
        <v>230</v>
      </c>
      <c r="F36" s="98">
        <f>F37+F58</f>
        <v>104186.31999999998</v>
      </c>
      <c r="G36" s="42">
        <f t="shared" ref="G36:J36" si="19">G37+G58</f>
        <v>96100</v>
      </c>
      <c r="H36" s="42">
        <f t="shared" si="19"/>
        <v>98700</v>
      </c>
      <c r="I36" s="42">
        <f t="shared" si="19"/>
        <v>100400</v>
      </c>
      <c r="J36" s="42">
        <f t="shared" si="19"/>
        <v>105300</v>
      </c>
    </row>
    <row r="37" spans="2:10" x14ac:dyDescent="0.25">
      <c r="B37" s="154" t="s">
        <v>77</v>
      </c>
      <c r="C37" s="154"/>
      <c r="D37" s="154"/>
      <c r="E37" s="37" t="s">
        <v>13</v>
      </c>
      <c r="F37" s="38">
        <f>F38+F39+F40+F41+F42+F43+F44+F45+F46+F47+F48+F49+F50+F51+F52+F53+F54+F55+F56+F57</f>
        <v>103119.86999999998</v>
      </c>
      <c r="G37" s="38">
        <f t="shared" ref="G37:J37" si="20">G38+G39+G40+G41+G42+G43+G44+G45+G46+G47+G48+G49+G50+G51+G52+G53+G54+G55+G56+G57</f>
        <v>95100</v>
      </c>
      <c r="H37" s="38">
        <f t="shared" si="20"/>
        <v>97800</v>
      </c>
      <c r="I37" s="38">
        <f t="shared" si="20"/>
        <v>99500</v>
      </c>
      <c r="J37" s="38">
        <f t="shared" si="20"/>
        <v>104400</v>
      </c>
    </row>
    <row r="38" spans="2:10" x14ac:dyDescent="0.25">
      <c r="B38" s="154" t="s">
        <v>79</v>
      </c>
      <c r="C38" s="154"/>
      <c r="D38" s="154"/>
      <c r="E38" s="37" t="s">
        <v>23</v>
      </c>
      <c r="F38" s="38">
        <v>11719.79</v>
      </c>
      <c r="G38" s="38">
        <v>3000</v>
      </c>
      <c r="H38" s="38">
        <v>2600</v>
      </c>
      <c r="I38" s="32">
        <v>2600</v>
      </c>
      <c r="J38" s="32">
        <v>3000</v>
      </c>
    </row>
    <row r="39" spans="2:10" ht="30" x14ac:dyDescent="0.25">
      <c r="B39" s="154" t="s">
        <v>80</v>
      </c>
      <c r="C39" s="154"/>
      <c r="D39" s="154"/>
      <c r="E39" s="37" t="s">
        <v>142</v>
      </c>
      <c r="F39" s="38">
        <v>32736.639999999999</v>
      </c>
      <c r="G39" s="38">
        <v>35800</v>
      </c>
      <c r="H39" s="38">
        <v>30300</v>
      </c>
      <c r="I39" s="32">
        <v>30900</v>
      </c>
      <c r="J39" s="32">
        <v>32400</v>
      </c>
    </row>
    <row r="40" spans="2:10" ht="30" x14ac:dyDescent="0.25">
      <c r="B40" s="154" t="s">
        <v>81</v>
      </c>
      <c r="C40" s="154"/>
      <c r="D40" s="154"/>
      <c r="E40" s="37" t="s">
        <v>143</v>
      </c>
      <c r="F40" s="38">
        <v>1022.35</v>
      </c>
      <c r="G40" s="38">
        <v>2100</v>
      </c>
      <c r="H40" s="38">
        <v>4000</v>
      </c>
      <c r="I40" s="32">
        <v>4100</v>
      </c>
      <c r="J40" s="32">
        <v>4300</v>
      </c>
    </row>
    <row r="41" spans="2:10" ht="30" x14ac:dyDescent="0.25">
      <c r="B41" s="154" t="s">
        <v>84</v>
      </c>
      <c r="C41" s="154"/>
      <c r="D41" s="154"/>
      <c r="E41" s="37" t="s">
        <v>146</v>
      </c>
      <c r="F41" s="38">
        <v>8537.5300000000007</v>
      </c>
      <c r="G41" s="38">
        <v>6200</v>
      </c>
      <c r="H41" s="38">
        <v>10300</v>
      </c>
      <c r="I41" s="32">
        <v>10500</v>
      </c>
      <c r="J41" s="32">
        <v>11000</v>
      </c>
    </row>
    <row r="42" spans="2:10" x14ac:dyDescent="0.25">
      <c r="B42" s="154" t="s">
        <v>85</v>
      </c>
      <c r="C42" s="154"/>
      <c r="D42" s="154"/>
      <c r="E42" s="37" t="s">
        <v>147</v>
      </c>
      <c r="F42" s="38">
        <v>11592.33</v>
      </c>
      <c r="G42" s="38">
        <v>9700</v>
      </c>
      <c r="H42" s="38">
        <v>10600</v>
      </c>
      <c r="I42" s="32">
        <v>10800</v>
      </c>
      <c r="J42" s="32">
        <v>11300</v>
      </c>
    </row>
    <row r="43" spans="2:10" ht="30" x14ac:dyDescent="0.25">
      <c r="B43" s="154" t="s">
        <v>86</v>
      </c>
      <c r="C43" s="154"/>
      <c r="D43" s="154"/>
      <c r="E43" s="37" t="s">
        <v>148</v>
      </c>
      <c r="F43" s="38">
        <v>2965.31</v>
      </c>
      <c r="G43" s="38">
        <v>3200</v>
      </c>
      <c r="H43" s="38">
        <v>2800</v>
      </c>
      <c r="I43" s="38">
        <v>2900</v>
      </c>
      <c r="J43" s="38">
        <v>3000</v>
      </c>
    </row>
    <row r="44" spans="2:10" x14ac:dyDescent="0.25">
      <c r="B44" s="154" t="s">
        <v>87</v>
      </c>
      <c r="C44" s="154"/>
      <c r="D44" s="154"/>
      <c r="E44" s="37" t="s">
        <v>149</v>
      </c>
      <c r="F44" s="38">
        <v>0</v>
      </c>
      <c r="G44" s="38">
        <v>1000</v>
      </c>
      <c r="H44" s="38">
        <v>900</v>
      </c>
      <c r="I44" s="38">
        <v>900</v>
      </c>
      <c r="J44" s="38">
        <v>900</v>
      </c>
    </row>
    <row r="45" spans="2:10" ht="30" x14ac:dyDescent="0.25">
      <c r="B45" s="154" t="s">
        <v>90</v>
      </c>
      <c r="C45" s="154"/>
      <c r="D45" s="154"/>
      <c r="E45" s="37" t="s">
        <v>152</v>
      </c>
      <c r="F45" s="38">
        <v>3180.93</v>
      </c>
      <c r="G45" s="38">
        <v>2800</v>
      </c>
      <c r="H45" s="38">
        <v>2500</v>
      </c>
      <c r="I45" s="38">
        <v>2500</v>
      </c>
      <c r="J45" s="38">
        <v>2600</v>
      </c>
    </row>
    <row r="46" spans="2:10" ht="30" x14ac:dyDescent="0.25">
      <c r="B46" s="154" t="s">
        <v>91</v>
      </c>
      <c r="C46" s="154"/>
      <c r="D46" s="154"/>
      <c r="E46" s="37" t="s">
        <v>153</v>
      </c>
      <c r="F46" s="38">
        <v>17492.36</v>
      </c>
      <c r="G46" s="38">
        <v>11200</v>
      </c>
      <c r="H46" s="38">
        <v>10200</v>
      </c>
      <c r="I46" s="38">
        <v>10400</v>
      </c>
      <c r="J46" s="38">
        <v>10900</v>
      </c>
    </row>
    <row r="47" spans="2:10" x14ac:dyDescent="0.25">
      <c r="B47" s="154" t="s">
        <v>92</v>
      </c>
      <c r="C47" s="154"/>
      <c r="D47" s="154"/>
      <c r="E47" s="37" t="s">
        <v>154</v>
      </c>
      <c r="F47" s="38">
        <v>1382.93</v>
      </c>
      <c r="G47" s="38">
        <v>500</v>
      </c>
      <c r="H47" s="38">
        <v>400</v>
      </c>
      <c r="I47" s="38">
        <v>400</v>
      </c>
      <c r="J47" s="38">
        <v>400</v>
      </c>
    </row>
    <row r="48" spans="2:10" x14ac:dyDescent="0.25">
      <c r="B48" s="154" t="s">
        <v>93</v>
      </c>
      <c r="C48" s="154"/>
      <c r="D48" s="154"/>
      <c r="E48" s="37" t="s">
        <v>155</v>
      </c>
      <c r="F48" s="38">
        <v>2855.16</v>
      </c>
      <c r="G48" s="38">
        <v>8800</v>
      </c>
      <c r="H48" s="38">
        <v>12900</v>
      </c>
      <c r="I48" s="38">
        <v>13100</v>
      </c>
      <c r="J48" s="38">
        <v>13700</v>
      </c>
    </row>
    <row r="49" spans="2:10" x14ac:dyDescent="0.25">
      <c r="B49" s="154" t="s">
        <v>94</v>
      </c>
      <c r="C49" s="154"/>
      <c r="D49" s="154"/>
      <c r="E49" s="37" t="s">
        <v>156</v>
      </c>
      <c r="F49" s="38">
        <v>0</v>
      </c>
      <c r="G49" s="38">
        <v>0</v>
      </c>
      <c r="H49" s="38">
        <v>0</v>
      </c>
      <c r="I49" s="32">
        <v>0</v>
      </c>
      <c r="J49" s="32">
        <v>0</v>
      </c>
    </row>
    <row r="50" spans="2:10" ht="30" x14ac:dyDescent="0.25">
      <c r="B50" s="154" t="s">
        <v>95</v>
      </c>
      <c r="C50" s="154"/>
      <c r="D50" s="154"/>
      <c r="E50" s="37" t="s">
        <v>157</v>
      </c>
      <c r="F50" s="38">
        <v>2105</v>
      </c>
      <c r="G50" s="38">
        <v>3300</v>
      </c>
      <c r="H50" s="38">
        <v>3300</v>
      </c>
      <c r="I50" s="32">
        <v>3400</v>
      </c>
      <c r="J50" s="32">
        <v>3600</v>
      </c>
    </row>
    <row r="51" spans="2:10" x14ac:dyDescent="0.25">
      <c r="B51" s="154" t="s">
        <v>96</v>
      </c>
      <c r="C51" s="154"/>
      <c r="D51" s="154"/>
      <c r="E51" s="37" t="s">
        <v>158</v>
      </c>
      <c r="F51" s="38">
        <v>1388</v>
      </c>
      <c r="G51" s="38">
        <v>1100</v>
      </c>
      <c r="H51" s="38">
        <v>1000</v>
      </c>
      <c r="I51" s="32">
        <v>1000</v>
      </c>
      <c r="J51" s="32">
        <v>1000</v>
      </c>
    </row>
    <row r="52" spans="2:10" x14ac:dyDescent="0.25">
      <c r="B52" s="154" t="s">
        <v>97</v>
      </c>
      <c r="C52" s="154"/>
      <c r="D52" s="154"/>
      <c r="E52" s="37" t="s">
        <v>159</v>
      </c>
      <c r="F52" s="38">
        <v>1566.18</v>
      </c>
      <c r="G52" s="38">
        <v>1500</v>
      </c>
      <c r="H52" s="38">
        <v>1300</v>
      </c>
      <c r="I52" s="38">
        <v>1300</v>
      </c>
      <c r="J52" s="38">
        <v>1400</v>
      </c>
    </row>
    <row r="53" spans="2:10" x14ac:dyDescent="0.25">
      <c r="B53" s="154" t="s">
        <v>98</v>
      </c>
      <c r="C53" s="154"/>
      <c r="D53" s="154"/>
      <c r="E53" s="37" t="s">
        <v>160</v>
      </c>
      <c r="F53" s="38">
        <v>1073.75</v>
      </c>
      <c r="G53" s="38">
        <v>1900</v>
      </c>
      <c r="H53" s="38">
        <v>1700</v>
      </c>
      <c r="I53" s="32">
        <v>1700</v>
      </c>
      <c r="J53" s="32">
        <v>1800</v>
      </c>
    </row>
    <row r="54" spans="2:10" x14ac:dyDescent="0.25">
      <c r="B54" s="154" t="s">
        <v>103</v>
      </c>
      <c r="C54" s="154"/>
      <c r="D54" s="154"/>
      <c r="E54" s="37" t="s">
        <v>164</v>
      </c>
      <c r="F54" s="38">
        <v>1489.76</v>
      </c>
      <c r="G54" s="38">
        <v>1400</v>
      </c>
      <c r="H54" s="38">
        <v>1400</v>
      </c>
      <c r="I54" s="38">
        <v>1400</v>
      </c>
      <c r="J54" s="38">
        <v>1400</v>
      </c>
    </row>
    <row r="55" spans="2:10" x14ac:dyDescent="0.25">
      <c r="B55" s="154" t="s">
        <v>104</v>
      </c>
      <c r="C55" s="154"/>
      <c r="D55" s="154"/>
      <c r="E55" s="37" t="s">
        <v>165</v>
      </c>
      <c r="F55" s="38">
        <v>400.21</v>
      </c>
      <c r="G55" s="38">
        <v>300</v>
      </c>
      <c r="H55" s="38">
        <v>300</v>
      </c>
      <c r="I55" s="38">
        <v>300</v>
      </c>
      <c r="J55" s="38">
        <v>300</v>
      </c>
    </row>
    <row r="56" spans="2:10" x14ac:dyDescent="0.25">
      <c r="B56" s="154" t="s">
        <v>105</v>
      </c>
      <c r="C56" s="154"/>
      <c r="D56" s="154"/>
      <c r="E56" s="37" t="s">
        <v>166</v>
      </c>
      <c r="F56" s="38">
        <v>587.91</v>
      </c>
      <c r="G56" s="38">
        <v>200</v>
      </c>
      <c r="H56" s="38">
        <v>100</v>
      </c>
      <c r="I56" s="32">
        <v>100</v>
      </c>
      <c r="J56" s="32">
        <v>100</v>
      </c>
    </row>
    <row r="57" spans="2:10" ht="30" x14ac:dyDescent="0.25">
      <c r="B57" s="154" t="s">
        <v>108</v>
      </c>
      <c r="C57" s="154"/>
      <c r="D57" s="154"/>
      <c r="E57" s="37" t="s">
        <v>162</v>
      </c>
      <c r="F57" s="38">
        <v>1023.73</v>
      </c>
      <c r="G57" s="38">
        <v>1100</v>
      </c>
      <c r="H57" s="38">
        <v>1200</v>
      </c>
      <c r="I57" s="38">
        <v>1200</v>
      </c>
      <c r="J57" s="38">
        <v>1300</v>
      </c>
    </row>
    <row r="58" spans="2:10" x14ac:dyDescent="0.25">
      <c r="B58" s="154" t="s">
        <v>109</v>
      </c>
      <c r="C58" s="154"/>
      <c r="D58" s="154"/>
      <c r="E58" s="37" t="s">
        <v>169</v>
      </c>
      <c r="F58" s="38">
        <v>1066.45</v>
      </c>
      <c r="G58" s="38">
        <f t="shared" ref="G58:J58" si="21">G59+G60+G61</f>
        <v>1000</v>
      </c>
      <c r="H58" s="38">
        <f t="shared" si="21"/>
        <v>900</v>
      </c>
      <c r="I58" s="38">
        <f t="shared" si="21"/>
        <v>900</v>
      </c>
      <c r="J58" s="38">
        <f t="shared" si="21"/>
        <v>900</v>
      </c>
    </row>
    <row r="59" spans="2:10" ht="30" x14ac:dyDescent="0.25">
      <c r="B59" s="154" t="s">
        <v>111</v>
      </c>
      <c r="C59" s="154"/>
      <c r="D59" s="154"/>
      <c r="E59" s="37" t="s">
        <v>171</v>
      </c>
      <c r="F59" s="38">
        <v>1066.45</v>
      </c>
      <c r="G59" s="38">
        <v>700</v>
      </c>
      <c r="H59" s="38">
        <v>600</v>
      </c>
      <c r="I59" s="38">
        <v>600</v>
      </c>
      <c r="J59" s="38">
        <v>600</v>
      </c>
    </row>
    <row r="60" spans="2:10" x14ac:dyDescent="0.25">
      <c r="B60" s="154" t="s">
        <v>112</v>
      </c>
      <c r="C60" s="154"/>
      <c r="D60" s="154"/>
      <c r="E60" s="37" t="s">
        <v>172</v>
      </c>
      <c r="F60" s="38">
        <v>0</v>
      </c>
      <c r="G60" s="38">
        <v>200</v>
      </c>
      <c r="H60" s="38">
        <v>200</v>
      </c>
      <c r="I60" s="38">
        <v>200</v>
      </c>
      <c r="J60" s="38">
        <v>200</v>
      </c>
    </row>
    <row r="61" spans="2:10" ht="30" x14ac:dyDescent="0.25">
      <c r="B61" s="154" t="s">
        <v>113</v>
      </c>
      <c r="C61" s="154"/>
      <c r="D61" s="154"/>
      <c r="E61" s="37" t="s">
        <v>173</v>
      </c>
      <c r="F61" s="38">
        <v>0</v>
      </c>
      <c r="G61" s="38">
        <v>100</v>
      </c>
      <c r="H61" s="38">
        <v>100</v>
      </c>
      <c r="I61" s="38">
        <v>100</v>
      </c>
      <c r="J61" s="38">
        <v>100</v>
      </c>
    </row>
    <row r="62" spans="2:10" ht="21" customHeight="1" x14ac:dyDescent="0.25">
      <c r="B62" s="150" t="s">
        <v>214</v>
      </c>
      <c r="C62" s="150"/>
      <c r="D62" s="150"/>
      <c r="E62" s="41" t="s">
        <v>231</v>
      </c>
      <c r="F62" s="42">
        <f>F63</f>
        <v>150779.34000000005</v>
      </c>
      <c r="G62" s="42">
        <f t="shared" ref="G62:J62" si="22">G63</f>
        <v>102000</v>
      </c>
      <c r="H62" s="42">
        <f t="shared" si="22"/>
        <v>123500</v>
      </c>
      <c r="I62" s="42">
        <f t="shared" si="22"/>
        <v>108500</v>
      </c>
      <c r="J62" s="42">
        <f t="shared" si="22"/>
        <v>108500</v>
      </c>
    </row>
    <row r="63" spans="2:10" ht="30" customHeight="1" x14ac:dyDescent="0.25">
      <c r="B63" s="150" t="s">
        <v>215</v>
      </c>
      <c r="C63" s="150"/>
      <c r="D63" s="150"/>
      <c r="E63" s="41" t="s">
        <v>232</v>
      </c>
      <c r="F63" s="42">
        <f>F64+F66+F90</f>
        <v>150779.34000000005</v>
      </c>
      <c r="G63" s="42">
        <f t="shared" ref="G63:J63" si="23">G64+G66+G90</f>
        <v>102000</v>
      </c>
      <c r="H63" s="42">
        <f t="shared" si="23"/>
        <v>123500</v>
      </c>
      <c r="I63" s="42">
        <f t="shared" si="23"/>
        <v>108500</v>
      </c>
      <c r="J63" s="42">
        <f t="shared" si="23"/>
        <v>108500</v>
      </c>
    </row>
    <row r="64" spans="2:10" x14ac:dyDescent="0.25">
      <c r="B64" s="158" t="s">
        <v>70</v>
      </c>
      <c r="C64" s="158"/>
      <c r="D64" s="158"/>
      <c r="E64" s="71" t="s">
        <v>4</v>
      </c>
      <c r="F64" s="72">
        <f>F65</f>
        <v>1798.26</v>
      </c>
      <c r="G64" s="72">
        <f t="shared" ref="G64:J64" si="24">G65</f>
        <v>1500</v>
      </c>
      <c r="H64" s="72">
        <f t="shared" si="24"/>
        <v>1500</v>
      </c>
      <c r="I64" s="72">
        <f t="shared" si="24"/>
        <v>1500</v>
      </c>
      <c r="J64" s="72">
        <f t="shared" si="24"/>
        <v>1500</v>
      </c>
    </row>
    <row r="65" spans="2:10" x14ac:dyDescent="0.25">
      <c r="B65" s="154" t="s">
        <v>74</v>
      </c>
      <c r="C65" s="154"/>
      <c r="D65" s="154"/>
      <c r="E65" s="37" t="s">
        <v>139</v>
      </c>
      <c r="F65" s="38">
        <v>1798.26</v>
      </c>
      <c r="G65" s="38">
        <v>1500</v>
      </c>
      <c r="H65" s="38">
        <v>1500</v>
      </c>
      <c r="I65" s="32">
        <v>1500</v>
      </c>
      <c r="J65" s="32">
        <v>1500</v>
      </c>
    </row>
    <row r="66" spans="2:10" x14ac:dyDescent="0.25">
      <c r="B66" s="158" t="s">
        <v>77</v>
      </c>
      <c r="C66" s="158"/>
      <c r="D66" s="158"/>
      <c r="E66" s="71" t="s">
        <v>13</v>
      </c>
      <c r="F66" s="72">
        <f>F67+F68+F69+F70+F71+F72+F73+F74+F75+F76+F77+F78+F80+F79+F81+F82+F83+F84+F85+F86+F87+F88+F89</f>
        <v>147398.44000000003</v>
      </c>
      <c r="G66" s="72">
        <f t="shared" ref="G66:J66" si="25">G67+G68+G69+G70+G71+G72+G73+G74+G75+G76+G77+G78+G80+G79+G81+G82+G83+G84+G85+G86+G87+G88+G89</f>
        <v>99400</v>
      </c>
      <c r="H66" s="72">
        <f t="shared" si="25"/>
        <v>121000</v>
      </c>
      <c r="I66" s="72">
        <f t="shared" si="25"/>
        <v>106000</v>
      </c>
      <c r="J66" s="72">
        <f t="shared" si="25"/>
        <v>106000</v>
      </c>
    </row>
    <row r="67" spans="2:10" x14ac:dyDescent="0.25">
      <c r="B67" s="154" t="s">
        <v>79</v>
      </c>
      <c r="C67" s="154"/>
      <c r="D67" s="154"/>
      <c r="E67" s="37" t="s">
        <v>23</v>
      </c>
      <c r="F67" s="38">
        <v>17406.939999999999</v>
      </c>
      <c r="G67" s="38">
        <v>24000</v>
      </c>
      <c r="H67" s="38">
        <v>20000</v>
      </c>
      <c r="I67" s="32">
        <v>15000</v>
      </c>
      <c r="J67" s="32">
        <v>15000</v>
      </c>
    </row>
    <row r="68" spans="2:10" ht="30" x14ac:dyDescent="0.25">
      <c r="B68" s="154" t="s">
        <v>81</v>
      </c>
      <c r="C68" s="154"/>
      <c r="D68" s="154"/>
      <c r="E68" s="37" t="s">
        <v>143</v>
      </c>
      <c r="F68" s="38">
        <v>953.48</v>
      </c>
      <c r="G68" s="38">
        <v>700</v>
      </c>
      <c r="H68" s="38">
        <v>0</v>
      </c>
      <c r="I68" s="38">
        <v>0</v>
      </c>
      <c r="J68" s="38">
        <v>0</v>
      </c>
    </row>
    <row r="69" spans="2:10" ht="30" x14ac:dyDescent="0.25">
      <c r="B69" s="154" t="s">
        <v>82</v>
      </c>
      <c r="C69" s="154"/>
      <c r="D69" s="154"/>
      <c r="E69" s="37" t="s">
        <v>144</v>
      </c>
      <c r="F69" s="38">
        <v>0</v>
      </c>
      <c r="G69" s="38">
        <v>500</v>
      </c>
      <c r="H69" s="38">
        <v>300</v>
      </c>
      <c r="I69" s="38">
        <v>300</v>
      </c>
      <c r="J69" s="38">
        <v>300</v>
      </c>
    </row>
    <row r="70" spans="2:10" ht="30" x14ac:dyDescent="0.25">
      <c r="B70" s="154" t="s">
        <v>84</v>
      </c>
      <c r="C70" s="154"/>
      <c r="D70" s="154"/>
      <c r="E70" s="37" t="s">
        <v>146</v>
      </c>
      <c r="F70" s="38">
        <v>1143.17</v>
      </c>
      <c r="G70" s="38">
        <v>3600</v>
      </c>
      <c r="H70" s="38">
        <v>0</v>
      </c>
      <c r="I70" s="38">
        <v>0</v>
      </c>
      <c r="J70" s="38">
        <v>0</v>
      </c>
    </row>
    <row r="71" spans="2:10" x14ac:dyDescent="0.25">
      <c r="B71" s="154" t="s">
        <v>85</v>
      </c>
      <c r="C71" s="154"/>
      <c r="D71" s="154"/>
      <c r="E71" s="37" t="s">
        <v>147</v>
      </c>
      <c r="F71" s="38">
        <v>0</v>
      </c>
      <c r="G71" s="38">
        <v>0</v>
      </c>
      <c r="H71" s="38">
        <v>0</v>
      </c>
      <c r="I71" s="32">
        <v>0</v>
      </c>
      <c r="J71" s="32">
        <v>0</v>
      </c>
    </row>
    <row r="72" spans="2:10" ht="30" x14ac:dyDescent="0.25">
      <c r="B72" s="154" t="s">
        <v>86</v>
      </c>
      <c r="C72" s="154"/>
      <c r="D72" s="154"/>
      <c r="E72" s="37" t="s">
        <v>148</v>
      </c>
      <c r="F72" s="38">
        <v>0</v>
      </c>
      <c r="G72" s="38">
        <v>800</v>
      </c>
      <c r="H72" s="38">
        <v>2000</v>
      </c>
      <c r="I72" s="32">
        <v>2000</v>
      </c>
      <c r="J72" s="32">
        <v>2000</v>
      </c>
    </row>
    <row r="73" spans="2:10" ht="30" x14ac:dyDescent="0.25">
      <c r="B73" s="154" t="s">
        <v>88</v>
      </c>
      <c r="C73" s="154"/>
      <c r="D73" s="154"/>
      <c r="E73" s="37" t="s">
        <v>150</v>
      </c>
      <c r="F73" s="38">
        <v>128</v>
      </c>
      <c r="G73" s="38">
        <v>200</v>
      </c>
      <c r="H73" s="38">
        <v>200</v>
      </c>
      <c r="I73" s="32">
        <v>200</v>
      </c>
      <c r="J73" s="32">
        <v>200</v>
      </c>
    </row>
    <row r="74" spans="2:10" ht="30" x14ac:dyDescent="0.25">
      <c r="B74" s="154" t="s">
        <v>90</v>
      </c>
      <c r="C74" s="154"/>
      <c r="D74" s="154"/>
      <c r="E74" s="37" t="s">
        <v>152</v>
      </c>
      <c r="F74" s="38">
        <v>9007.5499999999993</v>
      </c>
      <c r="G74" s="38">
        <v>6300</v>
      </c>
      <c r="H74" s="38">
        <v>8000</v>
      </c>
      <c r="I74" s="38">
        <v>8000</v>
      </c>
      <c r="J74" s="38">
        <v>8000</v>
      </c>
    </row>
    <row r="75" spans="2:10" ht="30" x14ac:dyDescent="0.25">
      <c r="B75" s="154" t="s">
        <v>91</v>
      </c>
      <c r="C75" s="154"/>
      <c r="D75" s="154"/>
      <c r="E75" s="37" t="s">
        <v>153</v>
      </c>
      <c r="F75" s="38">
        <v>30570.720000000001</v>
      </c>
      <c r="G75" s="38">
        <v>0</v>
      </c>
      <c r="H75" s="38">
        <v>0</v>
      </c>
      <c r="I75" s="38">
        <v>0</v>
      </c>
      <c r="J75" s="38">
        <v>0</v>
      </c>
    </row>
    <row r="76" spans="2:10" x14ac:dyDescent="0.25">
      <c r="B76" s="154" t="s">
        <v>92</v>
      </c>
      <c r="C76" s="154"/>
      <c r="D76" s="154"/>
      <c r="E76" s="37" t="s">
        <v>154</v>
      </c>
      <c r="F76" s="38">
        <v>44.8</v>
      </c>
      <c r="G76" s="38">
        <v>1400</v>
      </c>
      <c r="H76" s="38">
        <v>1600</v>
      </c>
      <c r="I76" s="38">
        <v>1600</v>
      </c>
      <c r="J76" s="38">
        <v>1600</v>
      </c>
    </row>
    <row r="77" spans="2:10" ht="30" x14ac:dyDescent="0.25">
      <c r="B77" s="154">
        <v>3236</v>
      </c>
      <c r="C77" s="154"/>
      <c r="D77" s="154"/>
      <c r="E77" s="37" t="s">
        <v>157</v>
      </c>
      <c r="F77" s="38">
        <v>4136.4799999999996</v>
      </c>
      <c r="G77" s="38">
        <v>800</v>
      </c>
      <c r="H77" s="38">
        <v>1500</v>
      </c>
      <c r="I77" s="38">
        <v>1500</v>
      </c>
      <c r="J77" s="38">
        <v>1500</v>
      </c>
    </row>
    <row r="78" spans="2:10" x14ac:dyDescent="0.25">
      <c r="B78" s="154" t="s">
        <v>94</v>
      </c>
      <c r="C78" s="154"/>
      <c r="D78" s="154"/>
      <c r="E78" s="37" t="s">
        <v>156</v>
      </c>
      <c r="F78" s="38">
        <v>34135.99</v>
      </c>
      <c r="G78" s="38">
        <v>35000</v>
      </c>
      <c r="H78" s="38">
        <v>40000</v>
      </c>
      <c r="I78" s="32">
        <v>40000</v>
      </c>
      <c r="J78" s="32">
        <v>40000</v>
      </c>
    </row>
    <row r="79" spans="2:10" x14ac:dyDescent="0.25">
      <c r="B79" s="154" t="s">
        <v>96</v>
      </c>
      <c r="C79" s="154"/>
      <c r="D79" s="154"/>
      <c r="E79" s="37" t="s">
        <v>158</v>
      </c>
      <c r="F79" s="38">
        <v>21323.72</v>
      </c>
      <c r="G79" s="38">
        <v>10000</v>
      </c>
      <c r="H79" s="38">
        <v>30000</v>
      </c>
      <c r="I79" s="38">
        <v>20000</v>
      </c>
      <c r="J79" s="38">
        <v>20000</v>
      </c>
    </row>
    <row r="80" spans="2:10" x14ac:dyDescent="0.25">
      <c r="B80" s="154" t="s">
        <v>97</v>
      </c>
      <c r="C80" s="154"/>
      <c r="D80" s="154"/>
      <c r="E80" s="37" t="s">
        <v>159</v>
      </c>
      <c r="F80" s="38">
        <v>16236.36</v>
      </c>
      <c r="G80" s="38">
        <v>8000</v>
      </c>
      <c r="H80" s="38">
        <v>6500</v>
      </c>
      <c r="I80" s="38">
        <v>6500</v>
      </c>
      <c r="J80" s="38">
        <v>6500</v>
      </c>
    </row>
    <row r="81" spans="2:10" x14ac:dyDescent="0.25">
      <c r="B81" s="154" t="s">
        <v>98</v>
      </c>
      <c r="C81" s="154"/>
      <c r="D81" s="154"/>
      <c r="E81" s="37" t="s">
        <v>160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</row>
    <row r="82" spans="2:10" ht="30" x14ac:dyDescent="0.25">
      <c r="B82" s="154" t="s">
        <v>100</v>
      </c>
      <c r="C82" s="154"/>
      <c r="D82" s="154"/>
      <c r="E82" s="37" t="s">
        <v>161</v>
      </c>
      <c r="F82" s="38">
        <v>0</v>
      </c>
      <c r="G82" s="38">
        <v>0</v>
      </c>
      <c r="H82" s="38">
        <v>0</v>
      </c>
      <c r="I82" s="32">
        <v>0</v>
      </c>
      <c r="J82" s="32">
        <v>0</v>
      </c>
    </row>
    <row r="83" spans="2:10" ht="45" x14ac:dyDescent="0.25">
      <c r="B83" s="154" t="s">
        <v>102</v>
      </c>
      <c r="C83" s="154"/>
      <c r="D83" s="154"/>
      <c r="E83" s="37" t="s">
        <v>163</v>
      </c>
      <c r="F83" s="38">
        <v>0</v>
      </c>
      <c r="G83" s="38">
        <v>500</v>
      </c>
      <c r="H83" s="38">
        <v>400</v>
      </c>
      <c r="I83" s="38">
        <v>400</v>
      </c>
      <c r="J83" s="38">
        <v>400</v>
      </c>
    </row>
    <row r="84" spans="2:10" x14ac:dyDescent="0.25">
      <c r="B84" s="154" t="s">
        <v>103</v>
      </c>
      <c r="C84" s="154"/>
      <c r="D84" s="154"/>
      <c r="E84" s="37" t="s">
        <v>164</v>
      </c>
      <c r="F84" s="38">
        <v>699.19</v>
      </c>
      <c r="G84" s="38">
        <v>2000</v>
      </c>
      <c r="H84" s="38">
        <v>1000</v>
      </c>
      <c r="I84" s="32">
        <v>1000</v>
      </c>
      <c r="J84" s="32">
        <v>1000</v>
      </c>
    </row>
    <row r="85" spans="2:10" x14ac:dyDescent="0.25">
      <c r="B85" s="154" t="s">
        <v>104</v>
      </c>
      <c r="C85" s="154"/>
      <c r="D85" s="154"/>
      <c r="E85" s="37" t="s">
        <v>165</v>
      </c>
      <c r="F85" s="38">
        <v>3649.81</v>
      </c>
      <c r="G85" s="38">
        <v>1600</v>
      </c>
      <c r="H85" s="38">
        <v>2500</v>
      </c>
      <c r="I85" s="38">
        <v>2500</v>
      </c>
      <c r="J85" s="38">
        <v>2500</v>
      </c>
    </row>
    <row r="86" spans="2:10" x14ac:dyDescent="0.25">
      <c r="B86" s="154" t="s">
        <v>105</v>
      </c>
      <c r="C86" s="154"/>
      <c r="D86" s="154"/>
      <c r="E86" s="37" t="s">
        <v>166</v>
      </c>
      <c r="F86" s="38">
        <v>6276</v>
      </c>
      <c r="G86" s="38">
        <v>3400</v>
      </c>
      <c r="H86" s="38">
        <v>3000</v>
      </c>
      <c r="I86" s="38">
        <v>3000</v>
      </c>
      <c r="J86" s="38">
        <v>3000</v>
      </c>
    </row>
    <row r="87" spans="2:10" x14ac:dyDescent="0.25">
      <c r="B87" s="154" t="s">
        <v>106</v>
      </c>
      <c r="C87" s="154"/>
      <c r="D87" s="154"/>
      <c r="E87" s="37" t="s">
        <v>167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</row>
    <row r="88" spans="2:10" x14ac:dyDescent="0.25">
      <c r="B88" s="154" t="s">
        <v>107</v>
      </c>
      <c r="C88" s="154"/>
      <c r="D88" s="154"/>
      <c r="E88" s="37" t="s">
        <v>168</v>
      </c>
      <c r="F88" s="38">
        <v>0</v>
      </c>
      <c r="G88" s="38">
        <v>0</v>
      </c>
      <c r="H88" s="38">
        <v>0</v>
      </c>
      <c r="I88" s="32">
        <v>0</v>
      </c>
      <c r="J88" s="32">
        <v>0</v>
      </c>
    </row>
    <row r="89" spans="2:10" ht="30" x14ac:dyDescent="0.25">
      <c r="B89" s="154" t="s">
        <v>108</v>
      </c>
      <c r="C89" s="154"/>
      <c r="D89" s="154"/>
      <c r="E89" s="37" t="s">
        <v>162</v>
      </c>
      <c r="F89" s="38">
        <v>1686.23</v>
      </c>
      <c r="G89" s="38">
        <v>600</v>
      </c>
      <c r="H89" s="38">
        <v>4000</v>
      </c>
      <c r="I89" s="38">
        <v>4000</v>
      </c>
      <c r="J89" s="38">
        <v>4000</v>
      </c>
    </row>
    <row r="90" spans="2:10" x14ac:dyDescent="0.25">
      <c r="B90" s="158" t="s">
        <v>109</v>
      </c>
      <c r="C90" s="158"/>
      <c r="D90" s="158"/>
      <c r="E90" s="71" t="s">
        <v>169</v>
      </c>
      <c r="F90" s="72">
        <f>F91</f>
        <v>1582.64</v>
      </c>
      <c r="G90" s="72">
        <f t="shared" ref="G90:J90" si="26">G91</f>
        <v>1100</v>
      </c>
      <c r="H90" s="72">
        <f t="shared" si="26"/>
        <v>1000</v>
      </c>
      <c r="I90" s="72">
        <f t="shared" si="26"/>
        <v>1000</v>
      </c>
      <c r="J90" s="72">
        <f t="shared" si="26"/>
        <v>1000</v>
      </c>
    </row>
    <row r="91" spans="2:10" ht="30" x14ac:dyDescent="0.25">
      <c r="B91" s="154" t="s">
        <v>111</v>
      </c>
      <c r="C91" s="154"/>
      <c r="D91" s="154"/>
      <c r="E91" s="37" t="s">
        <v>171</v>
      </c>
      <c r="F91" s="38">
        <v>1582.64</v>
      </c>
      <c r="G91" s="38">
        <v>1100</v>
      </c>
      <c r="H91" s="38">
        <v>1000</v>
      </c>
      <c r="I91" s="38">
        <v>1000</v>
      </c>
      <c r="J91" s="38">
        <v>1000</v>
      </c>
    </row>
    <row r="92" spans="2:10" x14ac:dyDescent="0.25">
      <c r="B92" s="150" t="s">
        <v>216</v>
      </c>
      <c r="C92" s="150"/>
      <c r="D92" s="150"/>
      <c r="E92" s="41" t="s">
        <v>233</v>
      </c>
      <c r="F92" s="42">
        <f>F93</f>
        <v>2087482.93</v>
      </c>
      <c r="G92" s="42">
        <f t="shared" ref="G92:J92" si="27">G93</f>
        <v>2089100</v>
      </c>
      <c r="H92" s="42">
        <f t="shared" si="27"/>
        <v>2104600</v>
      </c>
      <c r="I92" s="42">
        <f t="shared" si="27"/>
        <v>2104600</v>
      </c>
      <c r="J92" s="42">
        <f t="shared" si="27"/>
        <v>2104600</v>
      </c>
    </row>
    <row r="93" spans="2:10" x14ac:dyDescent="0.25">
      <c r="B93" s="150" t="s">
        <v>217</v>
      </c>
      <c r="C93" s="150"/>
      <c r="D93" s="150"/>
      <c r="E93" s="41" t="s">
        <v>234</v>
      </c>
      <c r="F93" s="42">
        <f>F94+F99</f>
        <v>2087482.93</v>
      </c>
      <c r="G93" s="42">
        <f t="shared" ref="G93" si="28">G94+G99</f>
        <v>2089100</v>
      </c>
      <c r="H93" s="42">
        <f>H94+H99</f>
        <v>2104600</v>
      </c>
      <c r="I93" s="42">
        <f t="shared" ref="I93:J93" si="29">I94+I99</f>
        <v>2104600</v>
      </c>
      <c r="J93" s="42">
        <f t="shared" si="29"/>
        <v>2104600</v>
      </c>
    </row>
    <row r="94" spans="2:10" x14ac:dyDescent="0.25">
      <c r="B94" s="158" t="s">
        <v>70</v>
      </c>
      <c r="C94" s="158"/>
      <c r="D94" s="158"/>
      <c r="E94" s="71" t="s">
        <v>4</v>
      </c>
      <c r="F94" s="72">
        <f>F95+F96+F97+F98</f>
        <v>2051099.53</v>
      </c>
      <c r="G94" s="72">
        <f t="shared" ref="G94:J94" si="30">G95+G96+G97+G98</f>
        <v>2060000</v>
      </c>
      <c r="H94" s="72">
        <f>H95+H96+H97+H98</f>
        <v>2095200</v>
      </c>
      <c r="I94" s="72">
        <f t="shared" si="30"/>
        <v>2095200</v>
      </c>
      <c r="J94" s="72">
        <f t="shared" si="30"/>
        <v>2095200</v>
      </c>
    </row>
    <row r="95" spans="2:10" x14ac:dyDescent="0.25">
      <c r="B95" s="154" t="s">
        <v>72</v>
      </c>
      <c r="C95" s="154"/>
      <c r="D95" s="154"/>
      <c r="E95" s="37" t="s">
        <v>21</v>
      </c>
      <c r="F95" s="38">
        <v>1712269.54</v>
      </c>
      <c r="G95" s="38">
        <v>1800000</v>
      </c>
      <c r="H95" s="38">
        <v>1800000</v>
      </c>
      <c r="I95" s="32">
        <v>1800000</v>
      </c>
      <c r="J95" s="32">
        <v>1800000</v>
      </c>
    </row>
    <row r="96" spans="2:10" x14ac:dyDescent="0.25">
      <c r="B96" s="154" t="s">
        <v>74</v>
      </c>
      <c r="C96" s="154"/>
      <c r="D96" s="154"/>
      <c r="E96" s="37" t="s">
        <v>139</v>
      </c>
      <c r="F96" s="38">
        <v>56319.97</v>
      </c>
      <c r="G96" s="38">
        <v>20000</v>
      </c>
      <c r="H96" s="38">
        <v>35200</v>
      </c>
      <c r="I96" s="32">
        <v>35200</v>
      </c>
      <c r="J96" s="32">
        <v>35200</v>
      </c>
    </row>
    <row r="97" spans="2:10" ht="30" x14ac:dyDescent="0.25">
      <c r="B97" s="154" t="s">
        <v>76</v>
      </c>
      <c r="C97" s="154"/>
      <c r="D97" s="154"/>
      <c r="E97" s="37" t="s">
        <v>141</v>
      </c>
      <c r="F97" s="38">
        <v>282451.63</v>
      </c>
      <c r="G97" s="38">
        <v>240000</v>
      </c>
      <c r="H97" s="38">
        <v>260000</v>
      </c>
      <c r="I97" s="32">
        <v>260000</v>
      </c>
      <c r="J97" s="32">
        <v>260000</v>
      </c>
    </row>
    <row r="98" spans="2:10" ht="30.75" customHeight="1" x14ac:dyDescent="0.25">
      <c r="B98" s="154" t="s">
        <v>269</v>
      </c>
      <c r="C98" s="154"/>
      <c r="D98" s="154"/>
      <c r="E98" s="37" t="s">
        <v>270</v>
      </c>
      <c r="F98" s="38">
        <v>58.39</v>
      </c>
      <c r="G98" s="38">
        <v>0</v>
      </c>
      <c r="H98" s="38">
        <v>0</v>
      </c>
      <c r="I98" s="32">
        <v>0</v>
      </c>
      <c r="J98" s="32">
        <v>0</v>
      </c>
    </row>
    <row r="99" spans="2:10" x14ac:dyDescent="0.25">
      <c r="B99" s="158" t="s">
        <v>77</v>
      </c>
      <c r="C99" s="158"/>
      <c r="D99" s="158"/>
      <c r="E99" s="71" t="s">
        <v>13</v>
      </c>
      <c r="F99" s="72">
        <f>F101+F102+F103+F104+F105+F106+F107+F108</f>
        <v>36383.399999999994</v>
      </c>
      <c r="G99" s="72">
        <f t="shared" ref="G99" si="31">G101+G102+G103+G104+G105+G106+G107+G108</f>
        <v>29100</v>
      </c>
      <c r="H99" s="72">
        <f>H101+H102+H103+H104+H105+H106+H107+H108+H100</f>
        <v>9400</v>
      </c>
      <c r="I99" s="72">
        <f t="shared" ref="I99:J99" si="32">I101+I102+I103+I104+I105+I106+I107+I108+I100</f>
        <v>9400</v>
      </c>
      <c r="J99" s="72">
        <f t="shared" si="32"/>
        <v>9400</v>
      </c>
    </row>
    <row r="100" spans="2:10" ht="30" customHeight="1" x14ac:dyDescent="0.25">
      <c r="B100" s="154">
        <v>3221</v>
      </c>
      <c r="C100" s="154"/>
      <c r="D100" s="154"/>
      <c r="E100" s="37" t="s">
        <v>146</v>
      </c>
      <c r="F100" s="38">
        <v>38.76</v>
      </c>
      <c r="G100" s="38">
        <v>0</v>
      </c>
      <c r="H100" s="38">
        <v>100</v>
      </c>
      <c r="I100" s="32">
        <v>100</v>
      </c>
      <c r="J100" s="32">
        <v>100</v>
      </c>
    </row>
    <row r="101" spans="2:10" ht="21" customHeight="1" x14ac:dyDescent="0.25">
      <c r="B101" s="154" t="s">
        <v>94</v>
      </c>
      <c r="C101" s="154"/>
      <c r="D101" s="154"/>
      <c r="E101" s="37" t="s">
        <v>156</v>
      </c>
      <c r="F101" s="38">
        <v>28438.1</v>
      </c>
      <c r="G101" s="38">
        <v>0</v>
      </c>
      <c r="H101" s="38">
        <v>6000</v>
      </c>
      <c r="I101" s="32">
        <v>6000</v>
      </c>
      <c r="J101" s="32">
        <v>6000</v>
      </c>
    </row>
    <row r="102" spans="2:10" ht="27" customHeight="1" x14ac:dyDescent="0.25">
      <c r="B102" s="154">
        <v>3232</v>
      </c>
      <c r="C102" s="154"/>
      <c r="D102" s="154"/>
      <c r="E102" s="37" t="s">
        <v>153</v>
      </c>
      <c r="F102" s="38">
        <v>0</v>
      </c>
      <c r="G102" s="38">
        <v>24000</v>
      </c>
      <c r="H102" s="38">
        <v>0</v>
      </c>
      <c r="I102" s="32">
        <v>0</v>
      </c>
      <c r="J102" s="32">
        <v>0</v>
      </c>
    </row>
    <row r="103" spans="2:10" x14ac:dyDescent="0.25">
      <c r="B103" s="154" t="s">
        <v>96</v>
      </c>
      <c r="C103" s="154"/>
      <c r="D103" s="154"/>
      <c r="E103" s="37" t="s">
        <v>158</v>
      </c>
      <c r="F103" s="38">
        <v>0</v>
      </c>
      <c r="G103" s="38">
        <v>0</v>
      </c>
      <c r="H103" s="38">
        <v>0</v>
      </c>
      <c r="I103" s="32">
        <v>0</v>
      </c>
      <c r="J103" s="32">
        <v>0</v>
      </c>
    </row>
    <row r="104" spans="2:10" x14ac:dyDescent="0.25">
      <c r="B104" s="154" t="s">
        <v>98</v>
      </c>
      <c r="C104" s="154"/>
      <c r="D104" s="154"/>
      <c r="E104" s="37" t="s">
        <v>160</v>
      </c>
      <c r="F104" s="38">
        <v>0</v>
      </c>
      <c r="G104" s="38">
        <v>0</v>
      </c>
      <c r="H104" s="38">
        <v>0</v>
      </c>
      <c r="I104" s="32">
        <v>0</v>
      </c>
      <c r="J104" s="32">
        <v>0</v>
      </c>
    </row>
    <row r="105" spans="2:10" ht="45" x14ac:dyDescent="0.25">
      <c r="B105" s="154" t="s">
        <v>102</v>
      </c>
      <c r="C105" s="154"/>
      <c r="D105" s="154"/>
      <c r="E105" s="37" t="s">
        <v>163</v>
      </c>
      <c r="F105" s="38">
        <v>638.01</v>
      </c>
      <c r="G105" s="38">
        <v>600</v>
      </c>
      <c r="H105" s="38">
        <v>400</v>
      </c>
      <c r="I105" s="32">
        <v>400</v>
      </c>
      <c r="J105" s="32">
        <v>400</v>
      </c>
    </row>
    <row r="106" spans="2:10" x14ac:dyDescent="0.25">
      <c r="B106" s="154" t="s">
        <v>106</v>
      </c>
      <c r="C106" s="154"/>
      <c r="D106" s="154"/>
      <c r="E106" s="37" t="s">
        <v>167</v>
      </c>
      <c r="F106" s="38">
        <v>4095.46</v>
      </c>
      <c r="G106" s="38">
        <v>4500</v>
      </c>
      <c r="H106" s="38">
        <v>2900</v>
      </c>
      <c r="I106" s="38">
        <v>2900</v>
      </c>
      <c r="J106" s="38">
        <v>2900</v>
      </c>
    </row>
    <row r="107" spans="2:10" x14ac:dyDescent="0.25">
      <c r="B107" s="154" t="s">
        <v>106</v>
      </c>
      <c r="C107" s="154"/>
      <c r="D107" s="154"/>
      <c r="E107" s="37" t="s">
        <v>168</v>
      </c>
      <c r="F107" s="38">
        <v>1500.52</v>
      </c>
      <c r="G107" s="38">
        <v>0</v>
      </c>
      <c r="H107" s="38">
        <v>0</v>
      </c>
      <c r="I107" s="32">
        <v>0</v>
      </c>
      <c r="J107" s="32">
        <v>0</v>
      </c>
    </row>
    <row r="108" spans="2:10" x14ac:dyDescent="0.25">
      <c r="B108" s="154">
        <v>3433</v>
      </c>
      <c r="C108" s="154"/>
      <c r="D108" s="154"/>
      <c r="E108" s="37" t="s">
        <v>172</v>
      </c>
      <c r="F108" s="38">
        <v>1711.31</v>
      </c>
      <c r="G108" s="38">
        <v>0</v>
      </c>
      <c r="H108" s="38">
        <v>0</v>
      </c>
      <c r="I108" s="32">
        <v>0</v>
      </c>
      <c r="J108" s="32">
        <v>0</v>
      </c>
    </row>
    <row r="109" spans="2:10" ht="30" x14ac:dyDescent="0.25">
      <c r="B109" s="156" t="s">
        <v>208</v>
      </c>
      <c r="C109" s="156"/>
      <c r="D109" s="156"/>
      <c r="E109" s="46" t="s">
        <v>225</v>
      </c>
      <c r="F109" s="47">
        <f>F110+F116</f>
        <v>1680</v>
      </c>
      <c r="G109" s="47">
        <f t="shared" ref="G109:H109" si="33">G110+G116</f>
        <v>6200</v>
      </c>
      <c r="H109" s="47">
        <f t="shared" si="33"/>
        <v>7500</v>
      </c>
      <c r="I109" s="47">
        <f t="shared" ref="I109:J109" si="34">I110+I116</f>
        <v>7600</v>
      </c>
      <c r="J109" s="47">
        <f t="shared" si="34"/>
        <v>8000</v>
      </c>
    </row>
    <row r="110" spans="2:10" x14ac:dyDescent="0.25">
      <c r="B110" s="150" t="s">
        <v>204</v>
      </c>
      <c r="C110" s="150"/>
      <c r="D110" s="150"/>
      <c r="E110" s="41" t="s">
        <v>222</v>
      </c>
      <c r="F110" s="42">
        <f>F111</f>
        <v>1680</v>
      </c>
      <c r="G110" s="42">
        <f t="shared" ref="G110:J110" si="35">G111</f>
        <v>6200</v>
      </c>
      <c r="H110" s="42">
        <f t="shared" si="35"/>
        <v>7500</v>
      </c>
      <c r="I110" s="42">
        <f t="shared" si="35"/>
        <v>7600</v>
      </c>
      <c r="J110" s="42">
        <f t="shared" si="35"/>
        <v>8000</v>
      </c>
    </row>
    <row r="111" spans="2:10" x14ac:dyDescent="0.25">
      <c r="B111" s="150" t="s">
        <v>205</v>
      </c>
      <c r="C111" s="150"/>
      <c r="D111" s="150"/>
      <c r="E111" s="41" t="s">
        <v>222</v>
      </c>
      <c r="F111" s="42">
        <f>F112+F114</f>
        <v>1680</v>
      </c>
      <c r="G111" s="42">
        <f t="shared" ref="G111:H111" si="36">G112+G114</f>
        <v>6200</v>
      </c>
      <c r="H111" s="42">
        <f t="shared" si="36"/>
        <v>7500</v>
      </c>
      <c r="I111" s="42">
        <f t="shared" ref="I111:J111" si="37">I112+I114</f>
        <v>7600</v>
      </c>
      <c r="J111" s="42">
        <f t="shared" si="37"/>
        <v>8000</v>
      </c>
    </row>
    <row r="112" spans="2:10" x14ac:dyDescent="0.25">
      <c r="B112" s="154" t="s">
        <v>77</v>
      </c>
      <c r="C112" s="154"/>
      <c r="D112" s="154"/>
      <c r="E112" s="37" t="s">
        <v>13</v>
      </c>
      <c r="F112" s="38">
        <f>F113</f>
        <v>0</v>
      </c>
      <c r="G112" s="38">
        <f t="shared" ref="G112:J112" si="38">G113</f>
        <v>4500</v>
      </c>
      <c r="H112" s="38">
        <f t="shared" si="38"/>
        <v>5200</v>
      </c>
      <c r="I112" s="38">
        <f t="shared" si="38"/>
        <v>5300</v>
      </c>
      <c r="J112" s="38">
        <f t="shared" si="38"/>
        <v>5600</v>
      </c>
    </row>
    <row r="113" spans="2:10" ht="30" x14ac:dyDescent="0.25">
      <c r="B113" s="154" t="s">
        <v>108</v>
      </c>
      <c r="C113" s="154"/>
      <c r="D113" s="154"/>
      <c r="E113" s="37" t="s">
        <v>162</v>
      </c>
      <c r="F113" s="38">
        <v>0</v>
      </c>
      <c r="G113" s="38">
        <v>4500</v>
      </c>
      <c r="H113" s="38">
        <v>5200</v>
      </c>
      <c r="I113" s="32">
        <v>5300</v>
      </c>
      <c r="J113" s="32">
        <v>5600</v>
      </c>
    </row>
    <row r="114" spans="2:10" ht="45" x14ac:dyDescent="0.25">
      <c r="B114" s="154" t="s">
        <v>114</v>
      </c>
      <c r="C114" s="154"/>
      <c r="D114" s="154"/>
      <c r="E114" s="37" t="s">
        <v>174</v>
      </c>
      <c r="F114" s="38">
        <f>F115</f>
        <v>1680</v>
      </c>
      <c r="G114" s="38">
        <f t="shared" ref="G114:J114" si="39">G115</f>
        <v>1700</v>
      </c>
      <c r="H114" s="38">
        <f t="shared" si="39"/>
        <v>2300</v>
      </c>
      <c r="I114" s="38">
        <f t="shared" si="39"/>
        <v>2300</v>
      </c>
      <c r="J114" s="38">
        <f t="shared" si="39"/>
        <v>2400</v>
      </c>
    </row>
    <row r="115" spans="2:10" ht="30" x14ac:dyDescent="0.25">
      <c r="B115" s="154" t="s">
        <v>116</v>
      </c>
      <c r="C115" s="154"/>
      <c r="D115" s="154"/>
      <c r="E115" s="37" t="s">
        <v>176</v>
      </c>
      <c r="F115" s="38">
        <v>1680</v>
      </c>
      <c r="G115" s="38">
        <v>1700</v>
      </c>
      <c r="H115" s="38">
        <v>2300</v>
      </c>
      <c r="I115" s="32">
        <v>2300</v>
      </c>
      <c r="J115" s="32">
        <v>2400</v>
      </c>
    </row>
    <row r="116" spans="2:10" x14ac:dyDescent="0.25">
      <c r="B116" s="150" t="s">
        <v>214</v>
      </c>
      <c r="C116" s="150"/>
      <c r="D116" s="150"/>
      <c r="E116" s="41" t="s">
        <v>231</v>
      </c>
      <c r="F116" s="42">
        <f>F117</f>
        <v>0</v>
      </c>
      <c r="G116" s="42">
        <f t="shared" ref="G116:J116" si="40">G117</f>
        <v>0</v>
      </c>
      <c r="H116" s="42">
        <f t="shared" si="40"/>
        <v>0</v>
      </c>
      <c r="I116" s="42">
        <f t="shared" si="40"/>
        <v>0</v>
      </c>
      <c r="J116" s="42">
        <f t="shared" si="40"/>
        <v>0</v>
      </c>
    </row>
    <row r="117" spans="2:10" ht="30" x14ac:dyDescent="0.25">
      <c r="B117" s="150" t="s">
        <v>215</v>
      </c>
      <c r="C117" s="150"/>
      <c r="D117" s="150"/>
      <c r="E117" s="41" t="s">
        <v>232</v>
      </c>
      <c r="F117" s="42">
        <f>F118</f>
        <v>0</v>
      </c>
      <c r="G117" s="42">
        <f t="shared" ref="G117:J117" si="41">G118</f>
        <v>0</v>
      </c>
      <c r="H117" s="42">
        <f t="shared" si="41"/>
        <v>0</v>
      </c>
      <c r="I117" s="42">
        <f t="shared" si="41"/>
        <v>0</v>
      </c>
      <c r="J117" s="42">
        <f t="shared" si="41"/>
        <v>0</v>
      </c>
    </row>
    <row r="118" spans="2:10" x14ac:dyDescent="0.25">
      <c r="B118" s="154" t="s">
        <v>77</v>
      </c>
      <c r="C118" s="154"/>
      <c r="D118" s="154"/>
      <c r="E118" s="37" t="s">
        <v>13</v>
      </c>
      <c r="F118" s="38">
        <v>0</v>
      </c>
      <c r="G118" s="38">
        <v>0</v>
      </c>
      <c r="H118" s="38">
        <v>0</v>
      </c>
      <c r="I118" s="32">
        <v>0</v>
      </c>
      <c r="J118" s="32">
        <v>0</v>
      </c>
    </row>
    <row r="119" spans="2:10" ht="30" x14ac:dyDescent="0.25">
      <c r="B119" s="154" t="s">
        <v>108</v>
      </c>
      <c r="C119" s="154"/>
      <c r="D119" s="154"/>
      <c r="E119" s="37" t="s">
        <v>162</v>
      </c>
      <c r="F119" s="38">
        <v>0</v>
      </c>
      <c r="G119" s="38">
        <v>0</v>
      </c>
      <c r="H119" s="38">
        <v>0</v>
      </c>
      <c r="I119" s="32">
        <v>0</v>
      </c>
      <c r="J119" s="32">
        <v>0</v>
      </c>
    </row>
    <row r="120" spans="2:10" x14ac:dyDescent="0.25">
      <c r="B120" s="156" t="s">
        <v>209</v>
      </c>
      <c r="C120" s="156"/>
      <c r="D120" s="156"/>
      <c r="E120" s="46" t="s">
        <v>226</v>
      </c>
      <c r="F120" s="47">
        <f>F121</f>
        <v>257.60000000000002</v>
      </c>
      <c r="G120" s="47">
        <f t="shared" ref="G120:J120" si="42">G121</f>
        <v>10500</v>
      </c>
      <c r="H120" s="47">
        <f t="shared" si="42"/>
        <v>0</v>
      </c>
      <c r="I120" s="47">
        <f t="shared" si="42"/>
        <v>0</v>
      </c>
      <c r="J120" s="47">
        <f t="shared" si="42"/>
        <v>0</v>
      </c>
    </row>
    <row r="121" spans="2:10" x14ac:dyDescent="0.25">
      <c r="B121" s="150" t="s">
        <v>204</v>
      </c>
      <c r="C121" s="150"/>
      <c r="D121" s="150"/>
      <c r="E121" s="41" t="s">
        <v>222</v>
      </c>
      <c r="F121" s="42">
        <f>F122</f>
        <v>257.60000000000002</v>
      </c>
      <c r="G121" s="42">
        <f t="shared" ref="G121:J121" si="43">G122</f>
        <v>10500</v>
      </c>
      <c r="H121" s="42">
        <f t="shared" si="43"/>
        <v>0</v>
      </c>
      <c r="I121" s="42">
        <f t="shared" si="43"/>
        <v>0</v>
      </c>
      <c r="J121" s="42">
        <f t="shared" si="43"/>
        <v>0</v>
      </c>
    </row>
    <row r="122" spans="2:10" x14ac:dyDescent="0.25">
      <c r="B122" s="150" t="s">
        <v>205</v>
      </c>
      <c r="C122" s="150"/>
      <c r="D122" s="150"/>
      <c r="E122" s="41" t="s">
        <v>222</v>
      </c>
      <c r="F122" s="42">
        <f>F123</f>
        <v>257.60000000000002</v>
      </c>
      <c r="G122" s="42">
        <f t="shared" ref="G122:J123" si="44">G123</f>
        <v>10500</v>
      </c>
      <c r="H122" s="42">
        <f t="shared" si="44"/>
        <v>0</v>
      </c>
      <c r="I122" s="42">
        <f t="shared" si="44"/>
        <v>0</v>
      </c>
      <c r="J122" s="42">
        <f t="shared" si="44"/>
        <v>0</v>
      </c>
    </row>
    <row r="123" spans="2:10" ht="30" x14ac:dyDescent="0.25">
      <c r="B123" s="154" t="s">
        <v>124</v>
      </c>
      <c r="C123" s="154"/>
      <c r="D123" s="154"/>
      <c r="E123" s="37" t="s">
        <v>181</v>
      </c>
      <c r="F123" s="38">
        <f>F124</f>
        <v>257.60000000000002</v>
      </c>
      <c r="G123" s="38">
        <f t="shared" si="44"/>
        <v>10500</v>
      </c>
      <c r="H123" s="38">
        <f t="shared" si="44"/>
        <v>0</v>
      </c>
      <c r="I123" s="38">
        <f t="shared" si="44"/>
        <v>0</v>
      </c>
      <c r="J123" s="38">
        <f t="shared" si="44"/>
        <v>0</v>
      </c>
    </row>
    <row r="124" spans="2:10" x14ac:dyDescent="0.25">
      <c r="B124" s="154" t="s">
        <v>136</v>
      </c>
      <c r="C124" s="154"/>
      <c r="D124" s="154"/>
      <c r="E124" s="37" t="s">
        <v>192</v>
      </c>
      <c r="F124" s="38">
        <v>257.60000000000002</v>
      </c>
      <c r="G124" s="38">
        <v>10500</v>
      </c>
      <c r="H124" s="38">
        <v>0</v>
      </c>
      <c r="I124" s="32">
        <v>0</v>
      </c>
      <c r="J124" s="32">
        <v>0</v>
      </c>
    </row>
    <row r="125" spans="2:10" ht="52.15" customHeight="1" x14ac:dyDescent="0.25">
      <c r="B125" s="156" t="s">
        <v>210</v>
      </c>
      <c r="C125" s="156"/>
      <c r="D125" s="156"/>
      <c r="E125" s="46" t="s">
        <v>227</v>
      </c>
      <c r="F125" s="47">
        <f>F126+F135+F139+F153+F157</f>
        <v>80627.51999999999</v>
      </c>
      <c r="G125" s="47">
        <f t="shared" ref="G125" si="45">G126+G135+G139+G153+G157</f>
        <v>98300</v>
      </c>
      <c r="H125" s="47">
        <f>H127+H135+H139+H153+H157</f>
        <v>102300</v>
      </c>
      <c r="I125" s="47">
        <f t="shared" ref="I125:J125" si="46">I127+I135+I139+I153+I157</f>
        <v>77700</v>
      </c>
      <c r="J125" s="47">
        <f t="shared" si="46"/>
        <v>78900</v>
      </c>
    </row>
    <row r="126" spans="2:10" x14ac:dyDescent="0.25">
      <c r="B126" s="150" t="s">
        <v>204</v>
      </c>
      <c r="C126" s="150"/>
      <c r="D126" s="150"/>
      <c r="E126" s="41" t="s">
        <v>222</v>
      </c>
      <c r="F126" s="42">
        <f>F127+F135</f>
        <v>19775</v>
      </c>
      <c r="G126" s="42">
        <f t="shared" ref="G126:H126" si="47">G127+G135</f>
        <v>15400</v>
      </c>
      <c r="H126" s="42">
        <f t="shared" si="47"/>
        <v>23900</v>
      </c>
      <c r="I126" s="42">
        <f t="shared" ref="I126:J126" si="48">I127+I135</f>
        <v>24300</v>
      </c>
      <c r="J126" s="42">
        <f t="shared" si="48"/>
        <v>25500</v>
      </c>
    </row>
    <row r="127" spans="2:10" x14ac:dyDescent="0.25">
      <c r="B127" s="150" t="s">
        <v>205</v>
      </c>
      <c r="C127" s="150"/>
      <c r="D127" s="150"/>
      <c r="E127" s="41" t="s">
        <v>222</v>
      </c>
      <c r="F127" s="42">
        <f>F128+F130</f>
        <v>8600</v>
      </c>
      <c r="G127" s="42">
        <f t="shared" ref="G127:H127" si="49">G128+G130</f>
        <v>10900</v>
      </c>
      <c r="H127" s="42">
        <f t="shared" si="49"/>
        <v>19400</v>
      </c>
      <c r="I127" s="42">
        <f t="shared" ref="I127:J127" si="50">I128+I130</f>
        <v>19700</v>
      </c>
      <c r="J127" s="42">
        <f t="shared" si="50"/>
        <v>20600</v>
      </c>
    </row>
    <row r="128" spans="2:10" x14ac:dyDescent="0.25">
      <c r="B128" s="158" t="s">
        <v>77</v>
      </c>
      <c r="C128" s="158"/>
      <c r="D128" s="158"/>
      <c r="E128" s="71" t="s">
        <v>13</v>
      </c>
      <c r="F128" s="72">
        <f>F129</f>
        <v>8600</v>
      </c>
      <c r="G128" s="72">
        <f t="shared" ref="G128:J128" si="51">G129</f>
        <v>8300</v>
      </c>
      <c r="H128" s="72">
        <f t="shared" si="51"/>
        <v>10900</v>
      </c>
      <c r="I128" s="72">
        <f t="shared" si="51"/>
        <v>11100</v>
      </c>
      <c r="J128" s="72">
        <f t="shared" si="51"/>
        <v>11600</v>
      </c>
    </row>
    <row r="129" spans="2:10" ht="30" x14ac:dyDescent="0.25">
      <c r="B129" s="154" t="s">
        <v>91</v>
      </c>
      <c r="C129" s="154"/>
      <c r="D129" s="154"/>
      <c r="E129" s="37" t="s">
        <v>153</v>
      </c>
      <c r="F129" s="38">
        <v>8600</v>
      </c>
      <c r="G129" s="38">
        <v>8300</v>
      </c>
      <c r="H129" s="38">
        <v>10900</v>
      </c>
      <c r="I129" s="32">
        <v>11100</v>
      </c>
      <c r="J129" s="32">
        <v>11600</v>
      </c>
    </row>
    <row r="130" spans="2:10" ht="30" x14ac:dyDescent="0.25">
      <c r="B130" s="158" t="s">
        <v>124</v>
      </c>
      <c r="C130" s="158"/>
      <c r="D130" s="158"/>
      <c r="E130" s="71" t="s">
        <v>181</v>
      </c>
      <c r="F130" s="72">
        <f>F131+F132+F133+F134</f>
        <v>0</v>
      </c>
      <c r="G130" s="72">
        <f t="shared" ref="G130:J130" si="52">G131+G132+G133+G134</f>
        <v>2600</v>
      </c>
      <c r="H130" s="72">
        <f t="shared" si="52"/>
        <v>8500</v>
      </c>
      <c r="I130" s="72">
        <f t="shared" si="52"/>
        <v>8600</v>
      </c>
      <c r="J130" s="72">
        <f t="shared" si="52"/>
        <v>9000</v>
      </c>
    </row>
    <row r="131" spans="2:10" x14ac:dyDescent="0.25">
      <c r="B131" s="154">
        <v>4221</v>
      </c>
      <c r="C131" s="154"/>
      <c r="D131" s="154"/>
      <c r="E131" s="37" t="s">
        <v>185</v>
      </c>
      <c r="F131" s="38">
        <v>0</v>
      </c>
      <c r="G131" s="38">
        <v>1200</v>
      </c>
      <c r="H131" s="38">
        <v>5800</v>
      </c>
      <c r="I131" s="32">
        <v>5900</v>
      </c>
      <c r="J131" s="32">
        <v>6200</v>
      </c>
    </row>
    <row r="132" spans="2:10" x14ac:dyDescent="0.25">
      <c r="B132" s="154" t="s">
        <v>131</v>
      </c>
      <c r="C132" s="154"/>
      <c r="D132" s="154"/>
      <c r="E132" s="37" t="s">
        <v>187</v>
      </c>
      <c r="F132" s="38">
        <v>0</v>
      </c>
      <c r="G132" s="38">
        <v>0</v>
      </c>
      <c r="H132" s="38">
        <v>0</v>
      </c>
      <c r="I132" s="32">
        <v>0</v>
      </c>
      <c r="J132" s="32">
        <v>0</v>
      </c>
    </row>
    <row r="133" spans="2:10" ht="30" x14ac:dyDescent="0.25">
      <c r="B133" s="154" t="s">
        <v>132</v>
      </c>
      <c r="C133" s="154"/>
      <c r="D133" s="154"/>
      <c r="E133" s="37" t="s">
        <v>188</v>
      </c>
      <c r="F133" s="38">
        <v>0</v>
      </c>
      <c r="G133" s="38">
        <v>1100</v>
      </c>
      <c r="H133" s="38">
        <v>2400</v>
      </c>
      <c r="I133" s="32">
        <v>2400</v>
      </c>
      <c r="J133" s="32">
        <v>2500</v>
      </c>
    </row>
    <row r="134" spans="2:10" x14ac:dyDescent="0.25">
      <c r="B134" s="154" t="s">
        <v>136</v>
      </c>
      <c r="C134" s="154"/>
      <c r="D134" s="154"/>
      <c r="E134" s="37" t="s">
        <v>192</v>
      </c>
      <c r="F134" s="38">
        <v>0</v>
      </c>
      <c r="G134" s="38">
        <v>300</v>
      </c>
      <c r="H134" s="38">
        <v>300</v>
      </c>
      <c r="I134" s="32">
        <v>300</v>
      </c>
      <c r="J134" s="32">
        <v>300</v>
      </c>
    </row>
    <row r="135" spans="2:10" ht="30" x14ac:dyDescent="0.25">
      <c r="B135" s="150" t="s">
        <v>213</v>
      </c>
      <c r="C135" s="150"/>
      <c r="D135" s="150"/>
      <c r="E135" s="41" t="s">
        <v>230</v>
      </c>
      <c r="F135" s="42">
        <f>F136</f>
        <v>11175</v>
      </c>
      <c r="G135" s="42">
        <f t="shared" ref="G135:J135" si="53">G136</f>
        <v>4500</v>
      </c>
      <c r="H135" s="42">
        <f t="shared" si="53"/>
        <v>4500</v>
      </c>
      <c r="I135" s="42">
        <f t="shared" si="53"/>
        <v>4600</v>
      </c>
      <c r="J135" s="42">
        <f t="shared" si="53"/>
        <v>4900</v>
      </c>
    </row>
    <row r="136" spans="2:10" ht="30" x14ac:dyDescent="0.25">
      <c r="B136" s="154" t="s">
        <v>124</v>
      </c>
      <c r="C136" s="154"/>
      <c r="D136" s="154"/>
      <c r="E136" s="37" t="s">
        <v>181</v>
      </c>
      <c r="F136" s="38">
        <f>F137+F138</f>
        <v>11175</v>
      </c>
      <c r="G136" s="38">
        <f t="shared" ref="G136:J136" si="54">G137+G138</f>
        <v>4500</v>
      </c>
      <c r="H136" s="38">
        <f t="shared" si="54"/>
        <v>4500</v>
      </c>
      <c r="I136" s="38">
        <f t="shared" si="54"/>
        <v>4600</v>
      </c>
      <c r="J136" s="38">
        <f t="shared" si="54"/>
        <v>4900</v>
      </c>
    </row>
    <row r="137" spans="2:10" x14ac:dyDescent="0.25">
      <c r="B137" s="154">
        <v>4221</v>
      </c>
      <c r="C137" s="154"/>
      <c r="D137" s="154"/>
      <c r="E137" s="37" t="s">
        <v>185</v>
      </c>
      <c r="F137" s="38">
        <v>11175</v>
      </c>
      <c r="G137" s="38">
        <v>3200</v>
      </c>
      <c r="H137" s="38">
        <v>3200</v>
      </c>
      <c r="I137" s="32">
        <v>3300</v>
      </c>
      <c r="J137" s="32">
        <v>3500</v>
      </c>
    </row>
    <row r="138" spans="2:10" ht="30" x14ac:dyDescent="0.25">
      <c r="B138" s="154">
        <v>4227</v>
      </c>
      <c r="C138" s="154"/>
      <c r="D138" s="154"/>
      <c r="E138" s="37" t="s">
        <v>188</v>
      </c>
      <c r="F138" s="38">
        <v>0</v>
      </c>
      <c r="G138" s="38">
        <v>1300</v>
      </c>
      <c r="H138" s="38">
        <v>1300</v>
      </c>
      <c r="I138" s="32">
        <v>1300</v>
      </c>
      <c r="J138" s="32">
        <v>1400</v>
      </c>
    </row>
    <row r="139" spans="2:10" x14ac:dyDescent="0.25">
      <c r="B139" s="150" t="s">
        <v>214</v>
      </c>
      <c r="C139" s="150"/>
      <c r="D139" s="150"/>
      <c r="E139" s="41" t="s">
        <v>231</v>
      </c>
      <c r="F139" s="42">
        <f>F140</f>
        <v>49297.52</v>
      </c>
      <c r="G139" s="42">
        <f t="shared" ref="G139:J139" si="55">G140</f>
        <v>78000</v>
      </c>
      <c r="H139" s="42">
        <f t="shared" si="55"/>
        <v>78000</v>
      </c>
      <c r="I139" s="42">
        <f t="shared" si="55"/>
        <v>53000</v>
      </c>
      <c r="J139" s="42">
        <f t="shared" si="55"/>
        <v>53000</v>
      </c>
    </row>
    <row r="140" spans="2:10" ht="30" x14ac:dyDescent="0.25">
      <c r="B140" s="150" t="s">
        <v>215</v>
      </c>
      <c r="C140" s="150"/>
      <c r="D140" s="150"/>
      <c r="E140" s="41" t="s">
        <v>232</v>
      </c>
      <c r="F140" s="42">
        <f>F141+F143+F145</f>
        <v>49297.52</v>
      </c>
      <c r="G140" s="42">
        <f t="shared" ref="G140:J140" si="56">G141+G143+G145</f>
        <v>78000</v>
      </c>
      <c r="H140" s="42">
        <f t="shared" si="56"/>
        <v>78000</v>
      </c>
      <c r="I140" s="42">
        <f t="shared" si="56"/>
        <v>53000</v>
      </c>
      <c r="J140" s="42">
        <f t="shared" si="56"/>
        <v>53000</v>
      </c>
    </row>
    <row r="141" spans="2:10" ht="23.25" customHeight="1" x14ac:dyDescent="0.25">
      <c r="B141" s="158">
        <v>32</v>
      </c>
      <c r="C141" s="158"/>
      <c r="D141" s="158"/>
      <c r="E141" s="71" t="s">
        <v>13</v>
      </c>
      <c r="F141" s="72">
        <f>F142</f>
        <v>18947.169999999998</v>
      </c>
      <c r="G141" s="72">
        <f t="shared" ref="G141:J141" si="57">G142</f>
        <v>17000</v>
      </c>
      <c r="H141" s="72">
        <f t="shared" si="57"/>
        <v>10000</v>
      </c>
      <c r="I141" s="72">
        <f t="shared" si="57"/>
        <v>5000</v>
      </c>
      <c r="J141" s="72">
        <f t="shared" si="57"/>
        <v>5000</v>
      </c>
    </row>
    <row r="142" spans="2:10" ht="33.75" customHeight="1" x14ac:dyDescent="0.25">
      <c r="B142" s="154">
        <v>3232</v>
      </c>
      <c r="C142" s="154"/>
      <c r="D142" s="154"/>
      <c r="E142" s="37" t="s">
        <v>6</v>
      </c>
      <c r="F142" s="38">
        <v>18947.169999999998</v>
      </c>
      <c r="G142" s="38">
        <v>17000</v>
      </c>
      <c r="H142" s="38">
        <v>10000</v>
      </c>
      <c r="I142" s="32">
        <v>5000</v>
      </c>
      <c r="J142" s="32">
        <v>5000</v>
      </c>
    </row>
    <row r="143" spans="2:10" ht="33.75" customHeight="1" x14ac:dyDescent="0.25">
      <c r="B143" s="158" t="s">
        <v>121</v>
      </c>
      <c r="C143" s="158"/>
      <c r="D143" s="158"/>
      <c r="E143" s="71" t="s">
        <v>6</v>
      </c>
      <c r="F143" s="72">
        <f>F144</f>
        <v>0</v>
      </c>
      <c r="G143" s="72">
        <f t="shared" ref="G143:J143" si="58">G144</f>
        <v>0</v>
      </c>
      <c r="H143" s="72">
        <f t="shared" si="58"/>
        <v>0</v>
      </c>
      <c r="I143" s="72">
        <f t="shared" si="58"/>
        <v>0</v>
      </c>
      <c r="J143" s="72">
        <f t="shared" si="58"/>
        <v>0</v>
      </c>
    </row>
    <row r="144" spans="2:10" x14ac:dyDescent="0.25">
      <c r="B144" s="154" t="s">
        <v>123</v>
      </c>
      <c r="C144" s="154"/>
      <c r="D144" s="154"/>
      <c r="E144" s="37" t="s">
        <v>180</v>
      </c>
      <c r="F144" s="38">
        <v>0</v>
      </c>
      <c r="G144" s="38">
        <v>0</v>
      </c>
      <c r="H144" s="38">
        <v>0</v>
      </c>
      <c r="I144" s="32">
        <v>0</v>
      </c>
      <c r="J144" s="32">
        <v>0</v>
      </c>
    </row>
    <row r="145" spans="2:10" ht="30" x14ac:dyDescent="0.25">
      <c r="B145" s="158" t="s">
        <v>124</v>
      </c>
      <c r="C145" s="158"/>
      <c r="D145" s="158"/>
      <c r="E145" s="71" t="s">
        <v>181</v>
      </c>
      <c r="F145" s="72">
        <f>F146+F147+F148+F149+F150+F151+F152</f>
        <v>30350.35</v>
      </c>
      <c r="G145" s="72">
        <f t="shared" ref="G145:J145" si="59">G146+G147+G148+G149+G150+G151+G152</f>
        <v>61000</v>
      </c>
      <c r="H145" s="72">
        <f t="shared" si="59"/>
        <v>68000</v>
      </c>
      <c r="I145" s="72">
        <f t="shared" si="59"/>
        <v>48000</v>
      </c>
      <c r="J145" s="72">
        <f t="shared" si="59"/>
        <v>48000</v>
      </c>
    </row>
    <row r="146" spans="2:10" x14ac:dyDescent="0.25">
      <c r="B146" s="154" t="s">
        <v>128</v>
      </c>
      <c r="C146" s="154"/>
      <c r="D146" s="154"/>
      <c r="E146" s="37" t="s">
        <v>185</v>
      </c>
      <c r="F146" s="38">
        <v>5658.3</v>
      </c>
      <c r="G146" s="38">
        <v>3000</v>
      </c>
      <c r="H146" s="38">
        <v>10000</v>
      </c>
      <c r="I146" s="32">
        <v>10000</v>
      </c>
      <c r="J146" s="32">
        <v>10000</v>
      </c>
    </row>
    <row r="147" spans="2:10" x14ac:dyDescent="0.25">
      <c r="B147" s="154" t="s">
        <v>129</v>
      </c>
      <c r="C147" s="154"/>
      <c r="D147" s="154"/>
      <c r="E147" s="37" t="s">
        <v>186</v>
      </c>
      <c r="F147" s="38">
        <v>0</v>
      </c>
      <c r="G147" s="38">
        <v>0</v>
      </c>
      <c r="H147" s="38">
        <v>3000</v>
      </c>
      <c r="I147" s="32">
        <v>3000</v>
      </c>
      <c r="J147" s="32">
        <v>3000</v>
      </c>
    </row>
    <row r="148" spans="2:10" x14ac:dyDescent="0.25">
      <c r="B148" s="154">
        <v>4225</v>
      </c>
      <c r="C148" s="154"/>
      <c r="D148" s="154"/>
      <c r="E148" s="37" t="s">
        <v>186</v>
      </c>
      <c r="F148" s="38">
        <v>0</v>
      </c>
      <c r="G148" s="38">
        <v>0</v>
      </c>
      <c r="H148" s="97">
        <v>0</v>
      </c>
      <c r="I148" s="32">
        <v>0</v>
      </c>
      <c r="J148" s="32">
        <v>0</v>
      </c>
    </row>
    <row r="149" spans="2:10" x14ac:dyDescent="0.25">
      <c r="B149" s="154" t="s">
        <v>131</v>
      </c>
      <c r="C149" s="154"/>
      <c r="D149" s="154"/>
      <c r="E149" s="37" t="s">
        <v>187</v>
      </c>
      <c r="F149" s="38">
        <v>23445</v>
      </c>
      <c r="G149" s="38">
        <v>55000</v>
      </c>
      <c r="H149" s="38">
        <v>50000</v>
      </c>
      <c r="I149" s="32">
        <v>30000</v>
      </c>
      <c r="J149" s="32">
        <v>30000</v>
      </c>
    </row>
    <row r="150" spans="2:10" ht="30" x14ac:dyDescent="0.25">
      <c r="B150" s="154">
        <v>4227</v>
      </c>
      <c r="C150" s="154"/>
      <c r="D150" s="154"/>
      <c r="E150" s="37" t="s">
        <v>188</v>
      </c>
      <c r="F150" s="38">
        <v>220</v>
      </c>
      <c r="G150" s="38">
        <v>3000</v>
      </c>
      <c r="H150" s="38">
        <v>5000</v>
      </c>
      <c r="I150" s="32">
        <v>5000</v>
      </c>
      <c r="J150" s="32">
        <v>5000</v>
      </c>
    </row>
    <row r="151" spans="2:10" x14ac:dyDescent="0.25">
      <c r="B151" s="154" t="s">
        <v>136</v>
      </c>
      <c r="C151" s="154"/>
      <c r="D151" s="154"/>
      <c r="E151" s="37" t="s">
        <v>192</v>
      </c>
      <c r="F151" s="38">
        <v>1027.05</v>
      </c>
      <c r="G151" s="38">
        <v>0</v>
      </c>
      <c r="H151" s="38">
        <v>0</v>
      </c>
      <c r="I151" s="32">
        <v>0</v>
      </c>
      <c r="J151" s="32">
        <v>0</v>
      </c>
    </row>
    <row r="152" spans="2:10" x14ac:dyDescent="0.25">
      <c r="B152" s="154" t="s">
        <v>138</v>
      </c>
      <c r="C152" s="154"/>
      <c r="D152" s="154"/>
      <c r="E152" s="37" t="s">
        <v>194</v>
      </c>
      <c r="F152" s="38">
        <v>0</v>
      </c>
      <c r="G152" s="38">
        <v>0</v>
      </c>
      <c r="H152" s="38">
        <v>0</v>
      </c>
      <c r="I152" s="32">
        <v>0</v>
      </c>
      <c r="J152" s="32">
        <v>0</v>
      </c>
    </row>
    <row r="153" spans="2:10" x14ac:dyDescent="0.25">
      <c r="B153" s="150" t="s">
        <v>216</v>
      </c>
      <c r="C153" s="150"/>
      <c r="D153" s="150"/>
      <c r="E153" s="41" t="s">
        <v>233</v>
      </c>
      <c r="F153" s="42">
        <f>F154</f>
        <v>380</v>
      </c>
      <c r="G153" s="42">
        <f t="shared" ref="G153:J153" si="60">G154</f>
        <v>400</v>
      </c>
      <c r="H153" s="42">
        <f t="shared" si="60"/>
        <v>400</v>
      </c>
      <c r="I153" s="42">
        <f t="shared" si="60"/>
        <v>400</v>
      </c>
      <c r="J153" s="42">
        <f t="shared" si="60"/>
        <v>400</v>
      </c>
    </row>
    <row r="154" spans="2:10" x14ac:dyDescent="0.25">
      <c r="B154" s="150" t="s">
        <v>217</v>
      </c>
      <c r="C154" s="150"/>
      <c r="D154" s="150"/>
      <c r="E154" s="41" t="s">
        <v>234</v>
      </c>
      <c r="F154" s="42">
        <f>F155</f>
        <v>380</v>
      </c>
      <c r="G154" s="42">
        <f t="shared" ref="G154:J155" si="61">G155</f>
        <v>400</v>
      </c>
      <c r="H154" s="42">
        <f t="shared" si="61"/>
        <v>400</v>
      </c>
      <c r="I154" s="42">
        <f t="shared" si="61"/>
        <v>400</v>
      </c>
      <c r="J154" s="42">
        <f t="shared" si="61"/>
        <v>400</v>
      </c>
    </row>
    <row r="155" spans="2:10" ht="30" x14ac:dyDescent="0.25">
      <c r="B155" s="154" t="s">
        <v>124</v>
      </c>
      <c r="C155" s="154"/>
      <c r="D155" s="154"/>
      <c r="E155" s="37" t="s">
        <v>181</v>
      </c>
      <c r="F155" s="38">
        <f>F156</f>
        <v>380</v>
      </c>
      <c r="G155" s="38">
        <f t="shared" si="61"/>
        <v>400</v>
      </c>
      <c r="H155" s="38">
        <f t="shared" si="61"/>
        <v>400</v>
      </c>
      <c r="I155" s="38">
        <f t="shared" si="61"/>
        <v>400</v>
      </c>
      <c r="J155" s="38">
        <f t="shared" si="61"/>
        <v>400</v>
      </c>
    </row>
    <row r="156" spans="2:10" x14ac:dyDescent="0.25">
      <c r="B156" s="154" t="s">
        <v>136</v>
      </c>
      <c r="C156" s="154"/>
      <c r="D156" s="154"/>
      <c r="E156" s="37" t="s">
        <v>192</v>
      </c>
      <c r="F156" s="38">
        <v>380</v>
      </c>
      <c r="G156" s="38">
        <v>400</v>
      </c>
      <c r="H156" s="38">
        <v>400</v>
      </c>
      <c r="I156" s="32">
        <v>400</v>
      </c>
      <c r="J156" s="32">
        <v>400</v>
      </c>
    </row>
    <row r="157" spans="2:10" x14ac:dyDescent="0.25">
      <c r="B157" s="150" t="s">
        <v>218</v>
      </c>
      <c r="C157" s="150"/>
      <c r="D157" s="150"/>
      <c r="E157" s="41" t="s">
        <v>235</v>
      </c>
      <c r="F157" s="42">
        <f>F158</f>
        <v>0</v>
      </c>
      <c r="G157" s="42">
        <f t="shared" ref="G157:I157" si="62">G158</f>
        <v>0</v>
      </c>
      <c r="H157" s="42">
        <f t="shared" si="62"/>
        <v>0</v>
      </c>
      <c r="I157" s="42">
        <f t="shared" si="62"/>
        <v>0</v>
      </c>
      <c r="J157" s="43">
        <f t="shared" ref="J157" si="63">IF(H157,I157/H157,0)*100</f>
        <v>0</v>
      </c>
    </row>
    <row r="158" spans="2:10" x14ac:dyDescent="0.25">
      <c r="B158" s="150" t="s">
        <v>219</v>
      </c>
      <c r="C158" s="150"/>
      <c r="D158" s="150"/>
      <c r="E158" s="41" t="s">
        <v>235</v>
      </c>
      <c r="F158" s="42">
        <f>F159</f>
        <v>0</v>
      </c>
      <c r="G158" s="42">
        <f t="shared" ref="G158:J158" si="64">G159</f>
        <v>0</v>
      </c>
      <c r="H158" s="42">
        <f t="shared" si="64"/>
        <v>0</v>
      </c>
      <c r="I158" s="42">
        <f t="shared" si="64"/>
        <v>0</v>
      </c>
      <c r="J158" s="42">
        <f t="shared" si="64"/>
        <v>0</v>
      </c>
    </row>
    <row r="159" spans="2:10" ht="30" x14ac:dyDescent="0.25">
      <c r="B159" s="154" t="s">
        <v>124</v>
      </c>
      <c r="C159" s="154"/>
      <c r="D159" s="154"/>
      <c r="E159" s="37" t="s">
        <v>181</v>
      </c>
      <c r="F159" s="38">
        <v>0</v>
      </c>
      <c r="G159" s="38">
        <v>0</v>
      </c>
      <c r="H159" s="38">
        <v>0</v>
      </c>
      <c r="I159" s="32">
        <v>0</v>
      </c>
      <c r="J159" s="32">
        <v>0</v>
      </c>
    </row>
    <row r="160" spans="2:10" x14ac:dyDescent="0.25">
      <c r="B160" s="154" t="s">
        <v>131</v>
      </c>
      <c r="C160" s="154"/>
      <c r="D160" s="154"/>
      <c r="E160" s="37" t="s">
        <v>187</v>
      </c>
      <c r="F160" s="38">
        <v>0</v>
      </c>
      <c r="G160" s="38">
        <v>0</v>
      </c>
      <c r="H160" s="38">
        <v>0</v>
      </c>
      <c r="I160" s="32">
        <v>0</v>
      </c>
      <c r="J160" s="32">
        <v>0</v>
      </c>
    </row>
    <row r="161" spans="2:10" ht="60.6" customHeight="1" x14ac:dyDescent="0.25">
      <c r="B161" s="156" t="s">
        <v>211</v>
      </c>
      <c r="C161" s="156"/>
      <c r="D161" s="156"/>
      <c r="E161" s="46" t="s">
        <v>228</v>
      </c>
      <c r="F161" s="47">
        <f>F162</f>
        <v>1032.5</v>
      </c>
      <c r="G161" s="47">
        <f t="shared" ref="G161:J161" si="65">G162</f>
        <v>1300</v>
      </c>
      <c r="H161" s="47">
        <f t="shared" si="65"/>
        <v>1200</v>
      </c>
      <c r="I161" s="47">
        <f t="shared" si="65"/>
        <v>1200</v>
      </c>
      <c r="J161" s="47">
        <f t="shared" si="65"/>
        <v>1300</v>
      </c>
    </row>
    <row r="162" spans="2:10" x14ac:dyDescent="0.25">
      <c r="B162" s="150" t="s">
        <v>204</v>
      </c>
      <c r="C162" s="150"/>
      <c r="D162" s="150"/>
      <c r="E162" s="41" t="s">
        <v>222</v>
      </c>
      <c r="F162" s="42">
        <f>F163</f>
        <v>1032.5</v>
      </c>
      <c r="G162" s="42">
        <f t="shared" ref="G162:J162" si="66">G163</f>
        <v>1300</v>
      </c>
      <c r="H162" s="42">
        <f t="shared" si="66"/>
        <v>1200</v>
      </c>
      <c r="I162" s="42">
        <f t="shared" si="66"/>
        <v>1200</v>
      </c>
      <c r="J162" s="42">
        <f t="shared" si="66"/>
        <v>1300</v>
      </c>
    </row>
    <row r="163" spans="2:10" x14ac:dyDescent="0.25">
      <c r="B163" s="150" t="s">
        <v>205</v>
      </c>
      <c r="C163" s="150"/>
      <c r="D163" s="150"/>
      <c r="E163" s="41" t="s">
        <v>222</v>
      </c>
      <c r="F163" s="42">
        <f>F164</f>
        <v>1032.5</v>
      </c>
      <c r="G163" s="42">
        <f t="shared" ref="G163:J164" si="67">G164</f>
        <v>1300</v>
      </c>
      <c r="H163" s="42">
        <f t="shared" si="67"/>
        <v>1200</v>
      </c>
      <c r="I163" s="42">
        <f t="shared" si="67"/>
        <v>1200</v>
      </c>
      <c r="J163" s="42">
        <f t="shared" si="67"/>
        <v>1300</v>
      </c>
    </row>
    <row r="164" spans="2:10" x14ac:dyDescent="0.25">
      <c r="B164" s="154" t="s">
        <v>77</v>
      </c>
      <c r="C164" s="154"/>
      <c r="D164" s="154"/>
      <c r="E164" s="37" t="s">
        <v>13</v>
      </c>
      <c r="F164" s="38">
        <f>F165</f>
        <v>1032.5</v>
      </c>
      <c r="G164" s="38">
        <f t="shared" si="67"/>
        <v>1300</v>
      </c>
      <c r="H164" s="38">
        <f t="shared" si="67"/>
        <v>1200</v>
      </c>
      <c r="I164" s="38">
        <f t="shared" si="67"/>
        <v>1200</v>
      </c>
      <c r="J164" s="38">
        <f t="shared" si="67"/>
        <v>1300</v>
      </c>
    </row>
    <row r="165" spans="2:10" x14ac:dyDescent="0.25">
      <c r="B165" s="154" t="s">
        <v>96</v>
      </c>
      <c r="C165" s="154"/>
      <c r="D165" s="154"/>
      <c r="E165" s="37" t="s">
        <v>158</v>
      </c>
      <c r="F165" s="38">
        <v>1032.5</v>
      </c>
      <c r="G165" s="38">
        <v>1300</v>
      </c>
      <c r="H165" s="38">
        <v>1200</v>
      </c>
      <c r="I165" s="32">
        <v>1200</v>
      </c>
      <c r="J165" s="32">
        <v>1300</v>
      </c>
    </row>
    <row r="166" spans="2:10" ht="34.9" customHeight="1" x14ac:dyDescent="0.25">
      <c r="B166" s="156" t="s">
        <v>212</v>
      </c>
      <c r="C166" s="156"/>
      <c r="D166" s="156"/>
      <c r="E166" s="46" t="s">
        <v>229</v>
      </c>
      <c r="F166" s="47">
        <f>F167+F171</f>
        <v>2109.6</v>
      </c>
      <c r="G166" s="47">
        <f t="shared" ref="G166:J166" si="68">G167+G171</f>
        <v>500</v>
      </c>
      <c r="H166" s="47">
        <f t="shared" si="68"/>
        <v>100</v>
      </c>
      <c r="I166" s="47">
        <f t="shared" si="68"/>
        <v>100</v>
      </c>
      <c r="J166" s="47">
        <f t="shared" si="68"/>
        <v>100</v>
      </c>
    </row>
    <row r="167" spans="2:10" x14ac:dyDescent="0.25">
      <c r="B167" s="150" t="s">
        <v>204</v>
      </c>
      <c r="C167" s="150"/>
      <c r="D167" s="150"/>
      <c r="E167" s="41" t="s">
        <v>222</v>
      </c>
      <c r="F167" s="42">
        <f>F168</f>
        <v>524.03</v>
      </c>
      <c r="G167" s="42">
        <f t="shared" ref="G167:J167" si="69">G168</f>
        <v>500</v>
      </c>
      <c r="H167" s="42">
        <f t="shared" si="69"/>
        <v>100</v>
      </c>
      <c r="I167" s="42">
        <f t="shared" si="69"/>
        <v>100</v>
      </c>
      <c r="J167" s="42">
        <f t="shared" si="69"/>
        <v>100</v>
      </c>
    </row>
    <row r="168" spans="2:10" x14ac:dyDescent="0.25">
      <c r="B168" s="150" t="s">
        <v>205</v>
      </c>
      <c r="C168" s="150"/>
      <c r="D168" s="150"/>
      <c r="E168" s="41" t="s">
        <v>222</v>
      </c>
      <c r="F168" s="42">
        <f>F169</f>
        <v>524.03</v>
      </c>
      <c r="G168" s="42">
        <f t="shared" ref="G168:J169" si="70">G169</f>
        <v>500</v>
      </c>
      <c r="H168" s="42">
        <f t="shared" si="70"/>
        <v>100</v>
      </c>
      <c r="I168" s="42">
        <f t="shared" si="70"/>
        <v>100</v>
      </c>
      <c r="J168" s="42">
        <f t="shared" si="70"/>
        <v>100</v>
      </c>
    </row>
    <row r="169" spans="2:10" x14ac:dyDescent="0.25">
      <c r="B169" s="154" t="s">
        <v>117</v>
      </c>
      <c r="C169" s="154"/>
      <c r="D169" s="154"/>
      <c r="E169" s="37" t="s">
        <v>177</v>
      </c>
      <c r="F169" s="38">
        <f>F170</f>
        <v>524.03</v>
      </c>
      <c r="G169" s="38">
        <f t="shared" si="70"/>
        <v>500</v>
      </c>
      <c r="H169" s="38">
        <f t="shared" si="70"/>
        <v>100</v>
      </c>
      <c r="I169" s="38">
        <f t="shared" si="70"/>
        <v>100</v>
      </c>
      <c r="J169" s="38">
        <f t="shared" si="70"/>
        <v>100</v>
      </c>
    </row>
    <row r="170" spans="2:10" x14ac:dyDescent="0.25">
      <c r="B170" s="154" t="s">
        <v>119</v>
      </c>
      <c r="C170" s="154"/>
      <c r="D170" s="154"/>
      <c r="E170" s="37" t="s">
        <v>178</v>
      </c>
      <c r="F170" s="38">
        <v>524.03</v>
      </c>
      <c r="G170" s="38">
        <v>500</v>
      </c>
      <c r="H170" s="38">
        <v>100</v>
      </c>
      <c r="I170" s="32">
        <v>100</v>
      </c>
      <c r="J170" s="32">
        <v>100</v>
      </c>
    </row>
    <row r="171" spans="2:10" x14ac:dyDescent="0.25">
      <c r="B171" s="150" t="s">
        <v>216</v>
      </c>
      <c r="C171" s="150"/>
      <c r="D171" s="150"/>
      <c r="E171" s="41" t="s">
        <v>233</v>
      </c>
      <c r="F171" s="42">
        <f>F172</f>
        <v>1585.57</v>
      </c>
      <c r="G171" s="42">
        <f t="shared" ref="G171:J171" si="71">G172</f>
        <v>0</v>
      </c>
      <c r="H171" s="42">
        <f t="shared" si="71"/>
        <v>0</v>
      </c>
      <c r="I171" s="42">
        <f t="shared" si="71"/>
        <v>0</v>
      </c>
      <c r="J171" s="42">
        <f t="shared" si="71"/>
        <v>0</v>
      </c>
    </row>
    <row r="172" spans="2:10" x14ac:dyDescent="0.25">
      <c r="B172" s="150" t="s">
        <v>217</v>
      </c>
      <c r="C172" s="150"/>
      <c r="D172" s="150"/>
      <c r="E172" s="41" t="s">
        <v>234</v>
      </c>
      <c r="F172" s="42">
        <f>F173</f>
        <v>1585.57</v>
      </c>
      <c r="G172" s="42">
        <f t="shared" ref="G172:J173" si="72">G173</f>
        <v>0</v>
      </c>
      <c r="H172" s="42">
        <f t="shared" si="72"/>
        <v>0</v>
      </c>
      <c r="I172" s="42">
        <f t="shared" si="72"/>
        <v>0</v>
      </c>
      <c r="J172" s="42">
        <f t="shared" si="72"/>
        <v>0</v>
      </c>
    </row>
    <row r="173" spans="2:10" x14ac:dyDescent="0.25">
      <c r="B173" s="154" t="s">
        <v>117</v>
      </c>
      <c r="C173" s="154"/>
      <c r="D173" s="154"/>
      <c r="E173" s="37" t="s">
        <v>177</v>
      </c>
      <c r="F173" s="38">
        <f>F174</f>
        <v>1585.57</v>
      </c>
      <c r="G173" s="38">
        <v>0</v>
      </c>
      <c r="H173" s="38">
        <f t="shared" si="72"/>
        <v>0</v>
      </c>
      <c r="I173" s="38">
        <f t="shared" si="72"/>
        <v>0</v>
      </c>
      <c r="J173" s="38">
        <f t="shared" si="72"/>
        <v>0</v>
      </c>
    </row>
    <row r="174" spans="2:10" x14ac:dyDescent="0.25">
      <c r="B174" s="154" t="s">
        <v>119</v>
      </c>
      <c r="C174" s="154"/>
      <c r="D174" s="154"/>
      <c r="E174" s="37" t="s">
        <v>178</v>
      </c>
      <c r="F174" s="38">
        <v>1585.57</v>
      </c>
      <c r="G174" s="38">
        <v>0</v>
      </c>
      <c r="H174" s="38">
        <v>0</v>
      </c>
      <c r="I174" s="32">
        <v>0</v>
      </c>
      <c r="J174" s="32">
        <v>0</v>
      </c>
    </row>
    <row r="175" spans="2:10" x14ac:dyDescent="0.25">
      <c r="B175" s="60"/>
      <c r="C175" s="60"/>
      <c r="D175" s="60"/>
      <c r="E175" s="61"/>
      <c r="F175" s="62"/>
      <c r="G175" s="62"/>
      <c r="H175" s="62"/>
      <c r="I175" s="63"/>
    </row>
    <row r="177" spans="2:7" x14ac:dyDescent="0.25">
      <c r="B177" t="s">
        <v>286</v>
      </c>
      <c r="C177" s="49"/>
      <c r="G177" t="s">
        <v>236</v>
      </c>
    </row>
    <row r="179" spans="2:7" x14ac:dyDescent="0.25">
      <c r="G179" s="50"/>
    </row>
    <row r="180" spans="2:7" x14ac:dyDescent="0.25">
      <c r="G180" t="s">
        <v>240</v>
      </c>
    </row>
  </sheetData>
  <mergeCells count="167">
    <mergeCell ref="B5:J5"/>
    <mergeCell ref="B141:D141"/>
    <mergeCell ref="B142:D142"/>
    <mergeCell ref="B17:D17"/>
    <mergeCell ref="B18:D18"/>
    <mergeCell ref="B84:D84"/>
    <mergeCell ref="B87:D87"/>
    <mergeCell ref="B88:D88"/>
    <mergeCell ref="B81:D81"/>
    <mergeCell ref="B98:D98"/>
    <mergeCell ref="B101:D101"/>
    <mergeCell ref="B107:D107"/>
    <mergeCell ref="B135:D135"/>
    <mergeCell ref="B136:D136"/>
    <mergeCell ref="B137:D137"/>
    <mergeCell ref="B138:D138"/>
    <mergeCell ref="B139:D139"/>
    <mergeCell ref="B140:D140"/>
    <mergeCell ref="B129:D129"/>
    <mergeCell ref="B130:D130"/>
    <mergeCell ref="B131:D131"/>
    <mergeCell ref="B132:D132"/>
    <mergeCell ref="B133:D133"/>
    <mergeCell ref="B134:D134"/>
    <mergeCell ref="B123:D123"/>
    <mergeCell ref="B143:D143"/>
    <mergeCell ref="B144:D144"/>
    <mergeCell ref="B145:D145"/>
    <mergeCell ref="B146:D146"/>
    <mergeCell ref="B147:D147"/>
    <mergeCell ref="B148:D148"/>
    <mergeCell ref="B173:D173"/>
    <mergeCell ref="B158:D158"/>
    <mergeCell ref="B159:D159"/>
    <mergeCell ref="B160:D160"/>
    <mergeCell ref="B149:D149"/>
    <mergeCell ref="B150:D150"/>
    <mergeCell ref="B151:D151"/>
    <mergeCell ref="B152:D152"/>
    <mergeCell ref="B153:D153"/>
    <mergeCell ref="B154:D154"/>
    <mergeCell ref="B124:D124"/>
    <mergeCell ref="B125:D125"/>
    <mergeCell ref="B126:D126"/>
    <mergeCell ref="B127:D127"/>
    <mergeCell ref="B128:D128"/>
    <mergeCell ref="B174:D174"/>
    <mergeCell ref="B14:D14"/>
    <mergeCell ref="B15:D15"/>
    <mergeCell ref="B16:D16"/>
    <mergeCell ref="B19:D19"/>
    <mergeCell ref="B20:D20"/>
    <mergeCell ref="B21:D21"/>
    <mergeCell ref="B22:D22"/>
    <mergeCell ref="B23:D23"/>
    <mergeCell ref="B167:D167"/>
    <mergeCell ref="B168:D168"/>
    <mergeCell ref="B169:D169"/>
    <mergeCell ref="B170:D170"/>
    <mergeCell ref="B171:D171"/>
    <mergeCell ref="B172:D172"/>
    <mergeCell ref="B161:D161"/>
    <mergeCell ref="B162:D162"/>
    <mergeCell ref="B163:D163"/>
    <mergeCell ref="B164:D164"/>
    <mergeCell ref="B165:D165"/>
    <mergeCell ref="B166:D166"/>
    <mergeCell ref="B155:D155"/>
    <mergeCell ref="B156:D156"/>
    <mergeCell ref="B157:D157"/>
    <mergeCell ref="B117:D117"/>
    <mergeCell ref="B118:D118"/>
    <mergeCell ref="B119:D119"/>
    <mergeCell ref="B120:D120"/>
    <mergeCell ref="B121:D121"/>
    <mergeCell ref="B122:D122"/>
    <mergeCell ref="B111:D111"/>
    <mergeCell ref="B112:D112"/>
    <mergeCell ref="B113:D113"/>
    <mergeCell ref="B114:D114"/>
    <mergeCell ref="B115:D115"/>
    <mergeCell ref="B116:D116"/>
    <mergeCell ref="B104:D104"/>
    <mergeCell ref="B105:D105"/>
    <mergeCell ref="B106:D106"/>
    <mergeCell ref="B108:D108"/>
    <mergeCell ref="B109:D109"/>
    <mergeCell ref="B110:D110"/>
    <mergeCell ref="B95:D95"/>
    <mergeCell ref="B96:D96"/>
    <mergeCell ref="B97:D97"/>
    <mergeCell ref="B99:D99"/>
    <mergeCell ref="B102:D102"/>
    <mergeCell ref="B103:D103"/>
    <mergeCell ref="B91:D91"/>
    <mergeCell ref="B92:D92"/>
    <mergeCell ref="B93:D93"/>
    <mergeCell ref="B94:D94"/>
    <mergeCell ref="B100:D100"/>
    <mergeCell ref="B69:D69"/>
    <mergeCell ref="B70:D70"/>
    <mergeCell ref="B71:D71"/>
    <mergeCell ref="B72:D72"/>
    <mergeCell ref="B73:D73"/>
    <mergeCell ref="B74:D74"/>
    <mergeCell ref="B86:D86"/>
    <mergeCell ref="B89:D89"/>
    <mergeCell ref="B90:D90"/>
    <mergeCell ref="B63:D63"/>
    <mergeCell ref="B64:D64"/>
    <mergeCell ref="B65:D65"/>
    <mergeCell ref="B66:D66"/>
    <mergeCell ref="B67:D67"/>
    <mergeCell ref="B68:D68"/>
    <mergeCell ref="B82:D82"/>
    <mergeCell ref="B83:D83"/>
    <mergeCell ref="B85:D85"/>
    <mergeCell ref="B75:D75"/>
    <mergeCell ref="B76:D76"/>
    <mergeCell ref="B77:D77"/>
    <mergeCell ref="B78:D78"/>
    <mergeCell ref="B79:D79"/>
    <mergeCell ref="B80:D80"/>
    <mergeCell ref="B56:D56"/>
    <mergeCell ref="B57:D57"/>
    <mergeCell ref="B58:D58"/>
    <mergeCell ref="B46:D46"/>
    <mergeCell ref="B59:D59"/>
    <mergeCell ref="B60:D60"/>
    <mergeCell ref="B61:D61"/>
    <mergeCell ref="B62:D62"/>
    <mergeCell ref="B50:D50"/>
    <mergeCell ref="B51:D51"/>
    <mergeCell ref="B52:D52"/>
    <mergeCell ref="B53:D53"/>
    <mergeCell ref="B54:D54"/>
    <mergeCell ref="B55:D55"/>
    <mergeCell ref="B44:D44"/>
    <mergeCell ref="B45:D45"/>
    <mergeCell ref="B9:E9"/>
    <mergeCell ref="B37:D37"/>
    <mergeCell ref="B47:D47"/>
    <mergeCell ref="B48:D48"/>
    <mergeCell ref="B49:D49"/>
    <mergeCell ref="B41:D41"/>
    <mergeCell ref="B42:D42"/>
    <mergeCell ref="B43:D43"/>
    <mergeCell ref="B7:I7"/>
    <mergeCell ref="B24:D24"/>
    <mergeCell ref="B11:D11"/>
    <mergeCell ref="B12:D12"/>
    <mergeCell ref="B13:D13"/>
    <mergeCell ref="B38:D38"/>
    <mergeCell ref="B39:D39"/>
    <mergeCell ref="B40:D40"/>
    <mergeCell ref="B27:D27"/>
    <mergeCell ref="B32:D32"/>
    <mergeCell ref="B33:D33"/>
    <mergeCell ref="B34:D34"/>
    <mergeCell ref="B35:D35"/>
    <mergeCell ref="B36:D36"/>
    <mergeCell ref="B26:D26"/>
    <mergeCell ref="B25:D25"/>
    <mergeCell ref="B28:D28"/>
    <mergeCell ref="B29:D29"/>
    <mergeCell ref="B30:D30"/>
    <mergeCell ref="B31:D31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POSEBNI DIO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GŠZB</cp:lastModifiedBy>
  <cp:lastPrinted>2025-11-03T11:20:44Z</cp:lastPrinted>
  <dcterms:created xsi:type="dcterms:W3CDTF">2022-08-12T12:51:27Z</dcterms:created>
  <dcterms:modified xsi:type="dcterms:W3CDTF">2025-11-03T11:20:48Z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