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ŠZB\Desktop\Izvršenje 01.01. - 30.06.2025\"/>
    </mc:Choice>
  </mc:AlternateContent>
  <bookViews>
    <workbookView xWindow="0" yWindow="0" windowWidth="23040" windowHeight="9390" firstSheet="2" activeTab="6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definedNames>
    <definedName name="_xlnm._FilterDatabase" localSheetId="6" hidden="1">'Programska klasifikacija'!$B$17:$I$156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4" i="7" l="1"/>
  <c r="G20" i="7"/>
  <c r="G50" i="7"/>
  <c r="G77" i="7"/>
  <c r="G82" i="7"/>
  <c r="G81" i="7" s="1"/>
  <c r="G85" i="7"/>
  <c r="G84" i="7" s="1"/>
  <c r="G116" i="7"/>
  <c r="G130" i="7"/>
  <c r="G128" i="7" s="1"/>
  <c r="G131" i="7"/>
  <c r="E11" i="8"/>
  <c r="E10" i="8" s="1"/>
  <c r="E16" i="8"/>
  <c r="E18" i="8"/>
  <c r="E22" i="8"/>
  <c r="E23" i="8"/>
  <c r="E28" i="8"/>
  <c r="E30" i="8"/>
  <c r="H40" i="3"/>
  <c r="H39" i="3" s="1"/>
  <c r="H38" i="3" s="1"/>
  <c r="H37" i="3" s="1"/>
  <c r="H48" i="3"/>
  <c r="H84" i="3"/>
  <c r="I17" i="3"/>
  <c r="I16" i="3" s="1"/>
  <c r="I30" i="3"/>
  <c r="I29" i="3" s="1"/>
  <c r="G129" i="7" l="1"/>
  <c r="F11" i="11"/>
  <c r="C10" i="11"/>
  <c r="F31" i="8"/>
  <c r="F13" i="8"/>
  <c r="C30" i="8"/>
  <c r="C28" i="8"/>
  <c r="C23" i="8"/>
  <c r="C22" i="8"/>
  <c r="C18" i="8"/>
  <c r="C10" i="8" s="1"/>
  <c r="C16" i="8"/>
  <c r="C11" i="8"/>
  <c r="J39" i="3"/>
  <c r="G94" i="3"/>
  <c r="G90" i="3"/>
  <c r="G80" i="3"/>
  <c r="G79" i="3"/>
  <c r="G71" i="3"/>
  <c r="G47" i="3" s="1"/>
  <c r="G59" i="3"/>
  <c r="G53" i="3"/>
  <c r="G48" i="3"/>
  <c r="G44" i="3"/>
  <c r="G39" i="3"/>
  <c r="G30" i="3"/>
  <c r="G29" i="3"/>
  <c r="G15" i="3"/>
  <c r="G14" i="3"/>
  <c r="G29" i="1"/>
  <c r="G17" i="1"/>
  <c r="G14" i="1"/>
  <c r="G20" i="1" s="1"/>
  <c r="G38" i="3" l="1"/>
  <c r="G37" i="3" s="1"/>
  <c r="F116" i="7"/>
  <c r="F77" i="7"/>
  <c r="H132" i="7"/>
  <c r="H137" i="7"/>
  <c r="I143" i="7"/>
  <c r="H120" i="7"/>
  <c r="H87" i="7"/>
  <c r="I100" i="7"/>
  <c r="H73" i="7"/>
  <c r="H20" i="7"/>
  <c r="H19" i="7" s="1"/>
  <c r="H18" i="7" s="1"/>
  <c r="F10" i="11"/>
  <c r="D28" i="8"/>
  <c r="D30" i="8"/>
  <c r="D11" i="8"/>
  <c r="D16" i="8"/>
  <c r="D18" i="8"/>
  <c r="F16" i="8"/>
  <c r="F18" i="8"/>
  <c r="F28" i="8"/>
  <c r="F30" i="8"/>
  <c r="I40" i="3"/>
  <c r="I39" i="3" s="1"/>
  <c r="I48" i="3"/>
  <c r="I84" i="3"/>
  <c r="I15" i="3"/>
  <c r="I14" i="3" s="1"/>
  <c r="H30" i="3"/>
  <c r="L32" i="3"/>
  <c r="K32" i="3"/>
  <c r="H17" i="3"/>
  <c r="H16" i="3" s="1"/>
  <c r="H14" i="1"/>
  <c r="H83" i="7" l="1"/>
  <c r="H131" i="7"/>
  <c r="H130" i="7" s="1"/>
  <c r="I38" i="3"/>
  <c r="I37" i="3" s="1"/>
  <c r="F10" i="8"/>
  <c r="J71" i="3"/>
  <c r="J44" i="3"/>
  <c r="J94" i="3"/>
  <c r="J90" i="3" s="1"/>
  <c r="J80" i="3"/>
  <c r="J79" i="3" s="1"/>
  <c r="J59" i="3" l="1"/>
  <c r="J53" i="3"/>
  <c r="J48" i="3"/>
  <c r="J47" i="3" s="1"/>
  <c r="J38" i="3" s="1"/>
  <c r="H17" i="1" l="1"/>
  <c r="H20" i="1" s="1"/>
  <c r="H28" i="1" s="1"/>
  <c r="H17" i="7"/>
  <c r="H16" i="7" s="1"/>
  <c r="H129" i="7"/>
  <c r="H128" i="7" s="1"/>
  <c r="I136" i="7"/>
  <c r="H82" i="7"/>
  <c r="H81" i="7" s="1"/>
  <c r="I109" i="7"/>
  <c r="I108" i="7"/>
  <c r="H52" i="7"/>
  <c r="H51" i="7" s="1"/>
  <c r="H50" i="7" s="1"/>
  <c r="H49" i="7" s="1"/>
  <c r="F131" i="7"/>
  <c r="F50" i="7"/>
  <c r="H15" i="7" l="1"/>
  <c r="H14" i="7" s="1"/>
  <c r="H13" i="7" s="1"/>
  <c r="F23" i="8"/>
  <c r="J37" i="3"/>
  <c r="K46" i="3"/>
  <c r="L46" i="3"/>
  <c r="F130" i="7" l="1"/>
  <c r="F128" i="7" s="1"/>
  <c r="F85" i="7"/>
  <c r="F20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1" i="7"/>
  <c r="I102" i="7"/>
  <c r="I103" i="7"/>
  <c r="I105" i="7"/>
  <c r="I106" i="7"/>
  <c r="I107" i="7"/>
  <c r="I110" i="7"/>
  <c r="I111" i="7"/>
  <c r="I112" i="7"/>
  <c r="I113" i="7"/>
  <c r="I114" i="7"/>
  <c r="I115" i="7"/>
  <c r="I116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7" i="7"/>
  <c r="I138" i="7"/>
  <c r="I139" i="7"/>
  <c r="I140" i="7"/>
  <c r="I141" i="7"/>
  <c r="I142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3" i="7"/>
  <c r="H33" i="8"/>
  <c r="H32" i="8"/>
  <c r="H31" i="8"/>
  <c r="H30" i="8"/>
  <c r="H29" i="8"/>
  <c r="H28" i="8"/>
  <c r="H27" i="8"/>
  <c r="H26" i="8"/>
  <c r="H25" i="8"/>
  <c r="H24" i="8"/>
  <c r="H23" i="8"/>
  <c r="H21" i="8"/>
  <c r="H20" i="8"/>
  <c r="H19" i="8"/>
  <c r="H18" i="8"/>
  <c r="H17" i="8"/>
  <c r="H16" i="8"/>
  <c r="H15" i="8"/>
  <c r="H14" i="8"/>
  <c r="H13" i="8"/>
  <c r="H12" i="8"/>
  <c r="G33" i="8"/>
  <c r="G32" i="8"/>
  <c r="G31" i="8"/>
  <c r="G30" i="8"/>
  <c r="G29" i="8"/>
  <c r="G28" i="8"/>
  <c r="G27" i="8"/>
  <c r="G26" i="8"/>
  <c r="G25" i="8"/>
  <c r="G24" i="8"/>
  <c r="G23" i="8"/>
  <c r="G21" i="8"/>
  <c r="G20" i="8"/>
  <c r="G19" i="8"/>
  <c r="G18" i="8"/>
  <c r="G17" i="8"/>
  <c r="G16" i="8"/>
  <c r="G15" i="8"/>
  <c r="G14" i="8"/>
  <c r="G13" i="8"/>
  <c r="G12" i="8"/>
  <c r="D23" i="8"/>
  <c r="D22" i="8" s="1"/>
  <c r="D10" i="8"/>
  <c r="F22" i="8"/>
  <c r="G22" i="8" s="1"/>
  <c r="I17" i="1"/>
  <c r="I14" i="1"/>
  <c r="I20" i="1" s="1"/>
  <c r="I28" i="1" s="1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5" i="3"/>
  <c r="L44" i="3"/>
  <c r="L43" i="3"/>
  <c r="L42" i="3"/>
  <c r="L41" i="3"/>
  <c r="L40" i="3"/>
  <c r="L39" i="3"/>
  <c r="L38" i="3"/>
  <c r="L37" i="3"/>
  <c r="L33" i="3"/>
  <c r="L31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5" i="3"/>
  <c r="K44" i="3"/>
  <c r="K43" i="3"/>
  <c r="K42" i="3"/>
  <c r="K41" i="3"/>
  <c r="K40" i="3"/>
  <c r="K39" i="3"/>
  <c r="K38" i="3"/>
  <c r="K37" i="3"/>
  <c r="K33" i="3"/>
  <c r="K31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H22" i="8" l="1"/>
  <c r="G10" i="8"/>
  <c r="H10" i="8"/>
  <c r="H11" i="8"/>
  <c r="G11" i="8"/>
  <c r="F84" i="7"/>
  <c r="F129" i="7"/>
  <c r="H29" i="3"/>
  <c r="J30" i="3"/>
  <c r="K30" i="3" s="1"/>
  <c r="F82" i="7" l="1"/>
  <c r="F81" i="7" s="1"/>
  <c r="H15" i="3"/>
  <c r="H14" i="3" s="1"/>
  <c r="J29" i="3"/>
  <c r="J15" i="3" s="1"/>
  <c r="L30" i="3"/>
  <c r="J14" i="3" l="1"/>
  <c r="K29" i="3"/>
  <c r="L29" i="3"/>
  <c r="K15" i="3"/>
  <c r="L14" i="3" l="1"/>
  <c r="L15" i="3"/>
  <c r="K14" i="3"/>
  <c r="H12" i="11"/>
  <c r="H11" i="11"/>
  <c r="H10" i="11"/>
  <c r="G11" i="11"/>
  <c r="G12" i="11"/>
  <c r="G10" i="11"/>
  <c r="L28" i="1"/>
  <c r="L27" i="1"/>
  <c r="L26" i="1"/>
  <c r="L25" i="1"/>
  <c r="K28" i="1"/>
  <c r="K27" i="1"/>
  <c r="K26" i="1"/>
  <c r="K25" i="1"/>
  <c r="L19" i="1"/>
  <c r="L18" i="1"/>
  <c r="L16" i="1"/>
  <c r="L15" i="1"/>
  <c r="K19" i="1"/>
  <c r="K18" i="1"/>
  <c r="K16" i="1"/>
  <c r="K15" i="1"/>
  <c r="J17" i="1" l="1"/>
  <c r="L17" i="1" s="1"/>
  <c r="J14" i="1"/>
  <c r="L14" i="1" l="1"/>
  <c r="J20" i="1"/>
  <c r="J29" i="1" s="1"/>
  <c r="K17" i="1"/>
  <c r="K14" i="1"/>
  <c r="L20" i="1" l="1"/>
  <c r="K29" i="1"/>
  <c r="L29" i="1"/>
  <c r="K20" i="1"/>
</calcChain>
</file>

<file path=xl/sharedStrings.xml><?xml version="1.0" encoding="utf-8"?>
<sst xmlns="http://schemas.openxmlformats.org/spreadsheetml/2006/main" count="781" uniqueCount="278">
  <si>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</si>
  <si>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</si>
  <si>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</si>
  <si>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</si>
  <si>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</si>
  <si>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</si>
  <si>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</si>
  <si>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</si>
  <si>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</si>
  <si>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</si>
  <si>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</si>
  <si>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</si>
  <si>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</si>
  <si>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</si>
  <si>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</si>
  <si>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</si>
  <si>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</si>
  <si>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</si>
  <si>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</si>
  <si>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</si>
  <si>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</si>
  <si>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</si>
  <si>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</si>
  <si>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….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</si>
  <si>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</si>
  <si>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</si>
  <si>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</si>
  <si>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</si>
  <si>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</si>
  <si>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</si>
  <si>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</si>
  <si>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</si>
  <si>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</si>
  <si>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</si>
  <si>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</si>
  <si>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</si>
  <si>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</si>
  <si>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</si>
  <si>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</si>
  <si>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</si>
  <si>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</si>
  <si>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</si>
  <si>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</si>
  <si>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</si>
  <si>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</si>
  <si>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</si>
  <si>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</si>
  <si>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</si>
  <si>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</si>
  <si>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</si>
  <si>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</si>
  <si>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</si>
  <si>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</si>
  <si>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</si>
  <si>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</si>
  <si>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</si>
  <si>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</si>
  <si>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</si>
  <si>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</si>
  <si>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</si>
  <si>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</si>
  <si>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</si>
  <si>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</si>
  <si>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</si>
  <si>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</si>
  <si>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09 Obrazovanje</t>
  </si>
  <si>
    <t>092 Srednjoškolsko obrazovanje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</si>
  <si>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</si>
  <si>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</si>
  <si>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</si>
  <si>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</si>
  <si>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</si>
  <si>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</si>
  <si>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Prihodi od upravnih i administrativnih pristojbi, pristojbi po posebnim propisima i naknada</t>
  </si>
  <si>
    <t>Prihodi po posebnim propisima</t>
  </si>
  <si>
    <t>Ostali nespomenuti prihodi</t>
  </si>
  <si>
    <t>Prihodi od prodaje proizvoda i robe te pruženih usluga, prihodi od donacija i povrati po protestira</t>
  </si>
  <si>
    <t>Donacije od pravnih i fizičkih osoba izvan općeg proračuna i povrat donacija po protestiranim jamst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</si>
  <si>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</si>
  <si>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</si>
  <si>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</si>
  <si>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</si>
  <si>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</si>
  <si>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3</t>
  </si>
  <si>
    <t>31</t>
  </si>
  <si>
    <t>311</t>
  </si>
  <si>
    <t>3111</t>
  </si>
  <si>
    <t>312</t>
  </si>
  <si>
    <t>3121</t>
  </si>
  <si>
    <t>313</t>
  </si>
  <si>
    <t>3132</t>
  </si>
  <si>
    <t>32</t>
  </si>
  <si>
    <t>321</t>
  </si>
  <si>
    <t>3211</t>
  </si>
  <si>
    <t>3212</t>
  </si>
  <si>
    <t>3213</t>
  </si>
  <si>
    <t>3214</t>
  </si>
  <si>
    <t>322</t>
  </si>
  <si>
    <t>3221</t>
  </si>
  <si>
    <t>3223</t>
  </si>
  <si>
    <t>3224</t>
  </si>
  <si>
    <t>3225</t>
  </si>
  <si>
    <t>3227</t>
  </si>
  <si>
    <t>323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</si>
  <si>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</si>
  <si>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</si>
  <si>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</si>
  <si>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</si>
  <si>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</si>
  <si>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</si>
  <si>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</si>
  <si>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</si>
  <si>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</si>
  <si>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</t>
  </si>
  <si>
    <t>3241</t>
  </si>
  <si>
    <t>329</t>
  </si>
  <si>
    <t>3291</t>
  </si>
  <si>
    <t>3292</t>
  </si>
  <si>
    <t>3293</t>
  </si>
  <si>
    <t>3294</t>
  </si>
  <si>
    <t>3295</t>
  </si>
  <si>
    <t>3296</t>
  </si>
  <si>
    <t>3299</t>
  </si>
  <si>
    <t>34</t>
  </si>
  <si>
    <t>343</t>
  </si>
  <si>
    <t>3431</t>
  </si>
  <si>
    <t>3433</t>
  </si>
  <si>
    <t>3434</t>
  </si>
  <si>
    <t>37</t>
  </si>
  <si>
    <t>372</t>
  </si>
  <si>
    <t>3721</t>
  </si>
  <si>
    <t>38</t>
  </si>
  <si>
    <t>381</t>
  </si>
  <si>
    <t>3812</t>
  </si>
  <si>
    <t>4</t>
  </si>
  <si>
    <t>41</t>
  </si>
  <si>
    <t>412</t>
  </si>
  <si>
    <t>4124</t>
  </si>
  <si>
    <t>42</t>
  </si>
  <si>
    <t>421</t>
  </si>
  <si>
    <t>4212</t>
  </si>
  <si>
    <t>422</t>
  </si>
  <si>
    <t>4221</t>
  </si>
  <si>
    <t>4222</t>
  </si>
  <si>
    <t>4223</t>
  </si>
  <si>
    <t>4226</t>
  </si>
  <si>
    <t>4227</t>
  </si>
  <si>
    <t>423</t>
  </si>
  <si>
    <t>4231</t>
  </si>
  <si>
    <t>424</t>
  </si>
  <si>
    <t>4241</t>
  </si>
  <si>
    <t>426</t>
  </si>
  <si>
    <t>4262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</si>
  <si>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</si>
  <si>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</si>
  <si>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</si>
  <si>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</si>
  <si>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</si>
  <si>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</si>
  <si>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</si>
  <si>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</si>
  <si>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</si>
  <si>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</si>
  <si>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</si>
  <si>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</si>
  <si>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</si>
  <si>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</si>
  <si>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</si>
  <si>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</si>
  <si>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</si>
  <si>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</si>
  <si>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</si>
  <si>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</si>
  <si>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</si>
  <si>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</si>
  <si>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</si>
  <si>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</si>
  <si>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</si>
  <si>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</si>
  <si>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</si>
  <si>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</si>
  <si>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</si>
  <si>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</si>
  <si>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</si>
  <si>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</si>
  <si>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</si>
  <si>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Zatezne kamate</t>
  </si>
  <si>
    <t>Ostali nespomenuti financijski rashodi</t>
  </si>
  <si>
    <t>Naknade građanima i kućanstvima na temelju osiguranja i druge naknade</t>
  </si>
  <si>
    <t>Ostale naknade građanima i kućanstvima iz proračuna</t>
  </si>
  <si>
    <t>Naknade građanima i kućanstvima u novcu</t>
  </si>
  <si>
    <t>Ostali rashodi</t>
  </si>
  <si>
    <t>Tekuće donacije u naravi</t>
  </si>
  <si>
    <t>Nematerijalna imovina</t>
  </si>
  <si>
    <t>Ostala prava</t>
  </si>
  <si>
    <t>Rashodi za nabavu proizvedene dugotrajne imovine</t>
  </si>
  <si>
    <t>Građevinski objekti</t>
  </si>
  <si>
    <t>Poslovni objekti</t>
  </si>
  <si>
    <t>Postrojenja i oprema</t>
  </si>
  <si>
    <t>Uredska oprema i namještaj</t>
  </si>
  <si>
    <t>Komunikacijska oprema</t>
  </si>
  <si>
    <t>Oprema za održavanje i zaštitu</t>
  </si>
  <si>
    <t>Sportska i glazbena oprema</t>
  </si>
  <si>
    <t>Uređaji, strojevi i oprema za ostale namjene</t>
  </si>
  <si>
    <t>Prijevozna sredstva</t>
  </si>
  <si>
    <t>Prijevozna sredstva u cestovnom prometu</t>
  </si>
  <si>
    <t>Knjige, umjetnička djela i ostale izložbene vrijednosti</t>
  </si>
  <si>
    <t>Knjige</t>
  </si>
  <si>
    <t>Nematerijalna proizvedena imovina</t>
  </si>
  <si>
    <t>Ulaganja u računalne programe</t>
  </si>
  <si>
    <t>12 Opći prihodi i primici - decentralizirana sredstva</t>
  </si>
  <si>
    <t>4 Prihodi za posebne namjene</t>
  </si>
  <si>
    <t>43 Ostali prihodi za posebne namjene</t>
  </si>
  <si>
    <t>5 Pomoći</t>
  </si>
  <si>
    <t>52 Pomoći iz drugih proračuna</t>
  </si>
  <si>
    <t>6 Donacije</t>
  </si>
  <si>
    <t>61 Donacije</t>
  </si>
  <si>
    <t>Razdjel 009</t>
  </si>
  <si>
    <t>Glava 009       04</t>
  </si>
  <si>
    <t>Izvor 1.</t>
  </si>
  <si>
    <t>Izvor 1.1.</t>
  </si>
  <si>
    <t>Program 4109</t>
  </si>
  <si>
    <t>Aktivnost A410901</t>
  </si>
  <si>
    <t>Aktivnost A410902</t>
  </si>
  <si>
    <t>Aktivnost A410905</t>
  </si>
  <si>
    <t>Aktivnost K410901</t>
  </si>
  <si>
    <t>Aktivnost T410902</t>
  </si>
  <si>
    <t>Aktivnost T410905</t>
  </si>
  <si>
    <t>Izvor 1.2.</t>
  </si>
  <si>
    <t>Izvor 4.</t>
  </si>
  <si>
    <t>Izvor 4.3.</t>
  </si>
  <si>
    <t>Izvor 5.</t>
  </si>
  <si>
    <t>Izvor 5.2.</t>
  </si>
  <si>
    <t>Izvor 6.</t>
  </si>
  <si>
    <t>Izvor 6.1.</t>
  </si>
  <si>
    <t>GRADSKI URED ZA OBRAZOVANJE, SPORT I MLADE</t>
  </si>
  <si>
    <t>USTANOVE U SREDNJOŠKOLSKOM OBRAZOVANJU</t>
  </si>
  <si>
    <t>OPĆI PRIHODI I PRIMICI</t>
  </si>
  <si>
    <t>DJELATNOST USTANOVA SREDNJEG ŠKOLSTVA I UČENIČKIH DOMOVA</t>
  </si>
  <si>
    <t>REDOVNA DJELATNOST PRORAČUNSKIH KORISNIKA</t>
  </si>
  <si>
    <t>IZVANNASTAVNE I OSTALE AKTIVNOSTI</t>
  </si>
  <si>
    <t>NABAVA UDŽBENIKA</t>
  </si>
  <si>
    <t>ODRŽAVANJE I OPREMANJE USTANOVA SREDNJEG ŠKOLSTVA I UČENIČKIH DOMOVA</t>
  </si>
  <si>
    <t>SUFINANCIRANJE PROJEKATA PRIJAVLJENIH NA NATJEČAJE EUROPSKIH FONDOVA ILI PARTNERSTVA ZA EU FONDOVE</t>
  </si>
  <si>
    <t>BESPLATNE MENSTRUALNE POTREPŠTINE</t>
  </si>
  <si>
    <t>OPĆI PRIHODI I PRIMICI-DECENTRALIZIRANA SREDSTVA</t>
  </si>
  <si>
    <t>PRIHODI ZA POSEBNE NAMJENE</t>
  </si>
  <si>
    <t>OSTALI PRIHODI ZA POSEBNE NAMJENE</t>
  </si>
  <si>
    <t>POMOĆI</t>
  </si>
  <si>
    <t>POMOĆI IZ DRUGIH PRORAČUNA</t>
  </si>
  <si>
    <t>DONACIJE</t>
  </si>
  <si>
    <t>GLAZBENA ŠKOLA ZLATKA BALOKOVIĆA</t>
  </si>
  <si>
    <t>IVANIĆGRADSKA 41A, ZAGREB</t>
  </si>
  <si>
    <t>OIB: 68085752153</t>
  </si>
  <si>
    <t>Doprinosi za obv.zdrav.osig.u sluč. nezaposlenosti</t>
  </si>
  <si>
    <t>Ravnatelj:</t>
  </si>
  <si>
    <t>Marjan Krajna, prof. savjetnik</t>
  </si>
  <si>
    <t>IVANIĆGRADSKA 41a, ZAGREB</t>
  </si>
  <si>
    <t>Proračunski korisnik 009       04        21439</t>
  </si>
  <si>
    <t>3133</t>
  </si>
  <si>
    <t>doprinosi za obvezno zdravstveno osiguranje u slučaju nezaposlenosti</t>
  </si>
  <si>
    <t>IZVORNI PLAN ILI REBALANS 2024.*</t>
  </si>
  <si>
    <t>TEKUĆI PLAN 2024.*</t>
  </si>
  <si>
    <t xml:space="preserve">OSTVARENJE/IZVRŠENJE 
1.-6.2024. </t>
  </si>
  <si>
    <t xml:space="preserve">OSTVARENJE/IZVRŠENJE 
1.-6.20234 </t>
  </si>
  <si>
    <t xml:space="preserve">IZVRŠENJE 
1.-6.2024. </t>
  </si>
  <si>
    <t>Zagreb, 15.07.2024.</t>
  </si>
  <si>
    <t>Višak prihoda</t>
  </si>
  <si>
    <t>Uređaji, strojevi i oprema za ostale</t>
  </si>
  <si>
    <t>Zagreb, 11.07.2025.</t>
  </si>
  <si>
    <t>IZVORNI PLAN ILI REBALANS 2025.*</t>
  </si>
  <si>
    <t>TEKUĆI PLAN 2025.*</t>
  </si>
  <si>
    <t xml:space="preserve">OSTVARENJE/IZVRŠENJE 
1.-6.2025. </t>
  </si>
  <si>
    <t xml:space="preserve">IZVJEŠTAJ O IZVRŠENJU FINANCIJSKOG PLANA PRORAČUNSKOG KORISNIKA JEDINICE LOKALNE I PODRUČNE (REGIONALNE) SAMOUPRAVE ZA PRVO POLUGODIŠTE 2025. </t>
  </si>
  <si>
    <t xml:space="preserve">IZVRŠENJE 
1.-6.2025. </t>
  </si>
  <si>
    <t>TEKUĆI PLAN 2025.**</t>
  </si>
  <si>
    <t xml:space="preserve"> IZVRŠENJE 
1.-6.2025. </t>
  </si>
  <si>
    <t>uredski namještaj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</si>
</sst>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14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" fillId="0" borderId="0" xfId="0" applyFon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0" fontId="11" fillId="0" borderId="0" xfId="0" applyFont="1"/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1" fillId="2" borderId="3" xfId="0" quotePrefix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2" fontId="1" fillId="0" borderId="3" xfId="0" applyNumberFormat="1" applyFont="1" applyBorder="1"/>
    <xf numFmtId="2" fontId="0" fillId="0" borderId="3" xfId="0" applyNumberFormat="1" applyBorder="1"/>
    <xf numFmtId="4" fontId="1" fillId="0" borderId="3" xfId="0" applyNumberFormat="1" applyFont="1" applyBorder="1"/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wrapText="1"/>
    </xf>
    <xf numFmtId="4" fontId="19" fillId="0" borderId="3" xfId="0" applyNumberFormat="1" applyFont="1" applyBorder="1"/>
    <xf numFmtId="0" fontId="1" fillId="4" borderId="3" xfId="0" applyFont="1" applyFill="1" applyBorder="1" applyAlignment="1">
      <alignment wrapText="1"/>
    </xf>
    <xf numFmtId="4" fontId="20" fillId="4" borderId="3" xfId="0" applyNumberFormat="1" applyFont="1" applyFill="1" applyBorder="1"/>
    <xf numFmtId="4" fontId="6" fillId="4" borderId="3" xfId="0" applyNumberFormat="1" applyFont="1" applyFill="1" applyBorder="1" applyAlignment="1">
      <alignment horizontal="right"/>
    </xf>
    <xf numFmtId="0" fontId="1" fillId="5" borderId="3" xfId="0" applyFont="1" applyFill="1" applyBorder="1" applyAlignment="1">
      <alignment wrapText="1"/>
    </xf>
    <xf numFmtId="4" fontId="20" fillId="5" borderId="3" xfId="0" applyNumberFormat="1" applyFont="1" applyFill="1" applyBorder="1"/>
    <xf numFmtId="4" fontId="6" fillId="5" borderId="3" xfId="0" applyNumberFormat="1" applyFont="1" applyFill="1" applyBorder="1" applyAlignment="1">
      <alignment horizontal="right"/>
    </xf>
    <xf numFmtId="0" fontId="1" fillId="6" borderId="3" xfId="0" applyFont="1" applyFill="1" applyBorder="1" applyAlignment="1">
      <alignment wrapText="1"/>
    </xf>
    <xf numFmtId="4" fontId="20" fillId="6" borderId="3" xfId="0" applyNumberFormat="1" applyFont="1" applyFill="1" applyBorder="1"/>
    <xf numFmtId="4" fontId="6" fillId="6" borderId="3" xfId="0" applyNumberFormat="1" applyFont="1" applyFill="1" applyBorder="1" applyAlignment="1">
      <alignment horizontal="right"/>
    </xf>
    <xf numFmtId="0" fontId="1" fillId="7" borderId="3" xfId="0" applyFont="1" applyFill="1" applyBorder="1" applyAlignment="1">
      <alignment wrapText="1"/>
    </xf>
    <xf numFmtId="4" fontId="20" fillId="7" borderId="3" xfId="0" applyNumberFormat="1" applyFont="1" applyFill="1" applyBorder="1"/>
    <xf numFmtId="4" fontId="6" fillId="7" borderId="3" xfId="0" applyNumberFormat="1" applyFont="1" applyFill="1" applyBorder="1" applyAlignment="1">
      <alignment horizontal="right"/>
    </xf>
    <xf numFmtId="0" fontId="9" fillId="0" borderId="0" xfId="0" applyFont="1"/>
    <xf numFmtId="0" fontId="0" fillId="0" borderId="0" xfId="0" applyFont="1"/>
    <xf numFmtId="2" fontId="0" fillId="0" borderId="3" xfId="0" applyNumberFormat="1" applyFont="1" applyBorder="1"/>
    <xf numFmtId="0" fontId="0" fillId="8" borderId="0" xfId="0" applyFill="1"/>
    <xf numFmtId="0" fontId="9" fillId="8" borderId="3" xfId="0" quotePrefix="1" applyFont="1" applyFill="1" applyBorder="1" applyAlignment="1">
      <alignment horizontal="left" vertical="center" wrapText="1"/>
    </xf>
    <xf numFmtId="4" fontId="3" fillId="8" borderId="3" xfId="0" applyNumberFormat="1" applyFont="1" applyFill="1" applyBorder="1" applyAlignment="1">
      <alignment horizontal="right"/>
    </xf>
    <xf numFmtId="2" fontId="0" fillId="8" borderId="3" xfId="0" applyNumberFormat="1" applyFill="1" applyBorder="1"/>
    <xf numFmtId="0" fontId="9" fillId="2" borderId="8" xfId="0" quotePrefix="1" applyFont="1" applyFill="1" applyBorder="1" applyAlignment="1">
      <alignment horizontal="left" vertical="center" wrapText="1"/>
    </xf>
    <xf numFmtId="0" fontId="0" fillId="0" borderId="3" xfId="0" applyBorder="1"/>
    <xf numFmtId="2" fontId="1" fillId="0" borderId="1" xfId="0" applyNumberFormat="1" applyFont="1" applyBorder="1"/>
    <xf numFmtId="2" fontId="0" fillId="0" borderId="1" xfId="0" applyNumberFormat="1" applyBorder="1"/>
    <xf numFmtId="2" fontId="0" fillId="8" borderId="1" xfId="0" applyNumberFormat="1" applyFill="1" applyBorder="1"/>
    <xf numFmtId="2" fontId="0" fillId="0" borderId="6" xfId="0" applyNumberFormat="1" applyBorder="1"/>
    <xf numFmtId="0" fontId="3" fillId="0" borderId="3" xfId="0" applyNumberFormat="1" applyFont="1" applyFill="1" applyBorder="1" applyAlignment="1" applyProtection="1">
      <alignment vertical="center" wrapText="1"/>
    </xf>
    <xf numFmtId="0" fontId="11" fillId="8" borderId="3" xfId="0" applyNumberFormat="1" applyFont="1" applyFill="1" applyBorder="1" applyAlignment="1" applyProtection="1">
      <alignment horizontal="left" vertical="center" wrapText="1"/>
    </xf>
    <xf numFmtId="4" fontId="6" fillId="8" borderId="3" xfId="0" applyNumberFormat="1" applyFont="1" applyFill="1" applyBorder="1" applyAlignment="1">
      <alignment horizontal="right"/>
    </xf>
    <xf numFmtId="4" fontId="1" fillId="8" borderId="3" xfId="0" applyNumberFormat="1" applyFont="1" applyFill="1" applyBorder="1"/>
    <xf numFmtId="0" fontId="0" fillId="0" borderId="0" xfId="0" applyFill="1"/>
    <xf numFmtId="4" fontId="19" fillId="0" borderId="3" xfId="0" applyNumberFormat="1" applyFont="1" applyFill="1" applyBorder="1" applyAlignment="1">
      <alignment horizontal="right"/>
    </xf>
    <xf numFmtId="4" fontId="9" fillId="0" borderId="3" xfId="0" applyNumberFormat="1" applyFont="1" applyFill="1" applyBorder="1" applyAlignment="1">
      <alignment horizontal="right"/>
    </xf>
    <xf numFmtId="0" fontId="21" fillId="0" borderId="0" xfId="0" applyFont="1"/>
    <xf numFmtId="2" fontId="1" fillId="0" borderId="2" xfId="0" applyNumberFormat="1" applyFont="1" applyBorder="1"/>
    <xf numFmtId="2" fontId="0" fillId="0" borderId="2" xfId="0" applyNumberFormat="1" applyBorder="1"/>
    <xf numFmtId="2" fontId="0" fillId="0" borderId="2" xfId="0" applyNumberFormat="1" applyFont="1" applyBorder="1"/>
    <xf numFmtId="4" fontId="0" fillId="0" borderId="0" xfId="0" applyNumberFormat="1"/>
    <xf numFmtId="4" fontId="9" fillId="2" borderId="3" xfId="0" applyNumberFormat="1" applyFont="1" applyFill="1" applyBorder="1" applyAlignment="1">
      <alignment horizontal="right"/>
    </xf>
    <xf numFmtId="0" fontId="23" fillId="2" borderId="3" xfId="0" applyNumberFormat="1" applyFont="1" applyFill="1" applyBorder="1" applyAlignment="1" applyProtection="1">
      <alignment horizontal="center" vertical="center" wrapText="1"/>
    </xf>
    <xf numFmtId="4" fontId="11" fillId="3" borderId="3" xfId="0" applyNumberFormat="1" applyFont="1" applyFill="1" applyBorder="1" applyAlignment="1">
      <alignment horizontal="right"/>
    </xf>
    <xf numFmtId="4" fontId="11" fillId="0" borderId="3" xfId="0" applyNumberFormat="1" applyFont="1" applyFill="1" applyBorder="1" applyAlignment="1">
      <alignment horizontal="right"/>
    </xf>
    <xf numFmtId="4" fontId="11" fillId="0" borderId="3" xfId="0" applyNumberFormat="1" applyFont="1" applyBorder="1" applyAlignment="1">
      <alignment horizontal="right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/>
    <xf numFmtId="0" fontId="11" fillId="3" borderId="3" xfId="0" applyNumberFormat="1" applyFont="1" applyFill="1" applyBorder="1" applyAlignment="1" applyProtection="1">
      <alignment horizontal="center" vertical="center" wrapText="1"/>
    </xf>
    <xf numFmtId="4" fontId="11" fillId="2" borderId="3" xfId="0" applyNumberFormat="1" applyFont="1" applyFill="1" applyBorder="1" applyAlignment="1">
      <alignment horizontal="right"/>
    </xf>
    <xf numFmtId="4" fontId="9" fillId="8" borderId="3" xfId="0" applyNumberFormat="1" applyFont="1" applyFill="1" applyBorder="1" applyAlignment="1">
      <alignment horizontal="right"/>
    </xf>
    <xf numFmtId="4" fontId="9" fillId="2" borderId="8" xfId="0" applyNumberFormat="1" applyFont="1" applyFill="1" applyBorder="1" applyAlignment="1">
      <alignment horizontal="right"/>
    </xf>
    <xf numFmtId="0" fontId="23" fillId="3" borderId="3" xfId="0" applyNumberFormat="1" applyFont="1" applyFill="1" applyBorder="1" applyAlignment="1" applyProtection="1">
      <alignment horizontal="center" vertical="center" wrapText="1"/>
    </xf>
    <xf numFmtId="0" fontId="23" fillId="3" borderId="4" xfId="0" applyNumberFormat="1" applyFont="1" applyFill="1" applyBorder="1" applyAlignment="1" applyProtection="1">
      <alignment horizontal="center" vertical="center" wrapText="1"/>
    </xf>
    <xf numFmtId="4" fontId="11" fillId="4" borderId="3" xfId="0" applyNumberFormat="1" applyFont="1" applyFill="1" applyBorder="1"/>
    <xf numFmtId="4" fontId="11" fillId="5" borderId="3" xfId="0" applyNumberFormat="1" applyFont="1" applyFill="1" applyBorder="1"/>
    <xf numFmtId="4" fontId="11" fillId="6" borderId="3" xfId="0" applyNumberFormat="1" applyFont="1" applyFill="1" applyBorder="1"/>
    <xf numFmtId="4" fontId="11" fillId="7" borderId="3" xfId="0" applyNumberFormat="1" applyFont="1" applyFill="1" applyBorder="1"/>
    <xf numFmtId="4" fontId="9" fillId="0" borderId="3" xfId="0" applyNumberFormat="1" applyFont="1" applyBorder="1"/>
    <xf numFmtId="0" fontId="22" fillId="3" borderId="3" xfId="0" applyNumberFormat="1" applyFont="1" applyFill="1" applyBorder="1" applyAlignment="1" applyProtection="1">
      <alignment horizontal="center" vertical="center" wrapText="1"/>
    </xf>
    <xf numFmtId="4" fontId="9" fillId="0" borderId="3" xfId="0" applyNumberFormat="1" applyFont="1" applyFill="1" applyBorder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7" fillId="0" borderId="5" xfId="0" applyNumberFormat="1" applyFont="1" applyFill="1" applyBorder="1" applyAlignment="1" applyProtection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0" borderId="1" xfId="0" quotePrefix="1" applyFont="1" applyFill="1" applyBorder="1" applyAlignment="1">
      <alignment horizontal="left" vertical="center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11" fillId="2" borderId="2" xfId="0" applyNumberFormat="1" applyFont="1" applyFill="1" applyBorder="1" applyAlignment="1" applyProtection="1">
      <alignment horizontal="left" vertical="center" wrapText="1"/>
    </xf>
    <xf numFmtId="0" fontId="9" fillId="8" borderId="1" xfId="0" applyNumberFormat="1" applyFont="1" applyFill="1" applyBorder="1" applyAlignment="1" applyProtection="1">
      <alignment horizontal="left" vertical="center" wrapText="1"/>
    </xf>
    <xf numFmtId="0" fontId="9" fillId="8" borderId="2" xfId="0" applyNumberFormat="1" applyFont="1" applyFill="1" applyBorder="1" applyAlignment="1" applyProtection="1">
      <alignment horizontal="left" vertical="center" wrapText="1"/>
    </xf>
    <xf numFmtId="0" fontId="9" fillId="2" borderId="6" xfId="0" applyNumberFormat="1" applyFont="1" applyFill="1" applyBorder="1" applyAlignment="1" applyProtection="1">
      <alignment horizontal="left" vertical="center" wrapText="1"/>
    </xf>
    <xf numFmtId="0" fontId="9" fillId="2" borderId="7" xfId="0" applyNumberFormat="1" applyFont="1" applyFill="1" applyBorder="1" applyAlignment="1" applyProtection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1" fillId="2" borderId="4" xfId="0" applyNumberFormat="1" applyFont="1" applyFill="1" applyBorder="1" applyAlignment="1" applyProtection="1">
      <alignment horizontal="left" vertical="center" wrapText="1"/>
    </xf>
    <xf numFmtId="0" fontId="9" fillId="2" borderId="1" xfId="0" quotePrefix="1" applyFont="1" applyFill="1" applyBorder="1" applyAlignment="1">
      <alignment horizontal="left" vertical="center"/>
    </xf>
    <xf numFmtId="0" fontId="9" fillId="2" borderId="2" xfId="0" quotePrefix="1" applyFont="1" applyFill="1" applyBorder="1" applyAlignment="1">
      <alignment horizontal="left" vertical="center"/>
    </xf>
    <xf numFmtId="0" fontId="9" fillId="2" borderId="4" xfId="0" quotePrefix="1" applyFont="1" applyFill="1" applyBorder="1" applyAlignment="1">
      <alignment horizontal="left" vertical="center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left"/>
    </xf>
    <xf numFmtId="0" fontId="1" fillId="7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2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25" fillId="7" borderId="3" xfId="0" applyFont="1" applyFill="1" applyBorder="1" applyAlignment="1">
      <alignment horizontal="left"/>
    </xf>
    <xf numFmtId="0" fontId="25" fillId="7" borderId="3" xfId="0" applyFont="1" applyFill="1" applyBorder="1" applyAlignment="1">
      <alignment wrapText="1"/>
    </xf>
    <xf numFmtId="4" fontId="11" fillId="7" borderId="3" xfId="0" applyNumberFormat="1" applyFont="1" applyFill="1" applyBorder="1" applyAlignment="1">
      <alignment horizontal="right"/>
    </xf>
    <xf numFmtId="0" fontId="26" fillId="0" borderId="3" xfId="0" applyFont="1" applyBorder="1" applyAlignment="1">
      <alignment horizontal="left"/>
    </xf>
    <xf numFmtId="0" fontId="26" fillId="0" borderId="3" xfId="0" applyFont="1" applyBorder="1" applyAlignment="1">
      <alignment wrapText="1"/>
    </xf>
    <xf numFmtId="0" fontId="27" fillId="0" borderId="3" xfId="0" applyFont="1" applyBorder="1" applyAlignment="1">
      <alignment horizontal="left"/>
    </xf>
    <xf numFmtId="0" fontId="28" fillId="0" borderId="3" xfId="0" applyFont="1" applyBorder="1" applyAlignment="1"/>
    <xf numFmtId="0" fontId="26" fillId="0" borderId="3" xfId="0" applyFont="1" applyFill="1" applyBorder="1" applyAlignment="1">
      <alignment wrapText="1"/>
    </xf>
    <xf numFmtId="0" fontId="25" fillId="5" borderId="3" xfId="0" applyFont="1" applyFill="1" applyBorder="1" applyAlignment="1">
      <alignment horizontal="left"/>
    </xf>
    <xf numFmtId="0" fontId="25" fillId="5" borderId="3" xfId="0" applyFont="1" applyFill="1" applyBorder="1" applyAlignment="1">
      <alignment wrapText="1"/>
    </xf>
    <xf numFmtId="4" fontId="11" fillId="5" borderId="3" xfId="0" applyNumberFormat="1" applyFont="1" applyFill="1" applyBorder="1" applyAlignment="1">
      <alignment horizontal="right"/>
    </xf>
    <xf numFmtId="0" fontId="25" fillId="6" borderId="3" xfId="0" applyFont="1" applyFill="1" applyBorder="1" applyAlignment="1">
      <alignment horizontal="left"/>
    </xf>
    <xf numFmtId="0" fontId="25" fillId="6" borderId="3" xfId="0" applyFont="1" applyFill="1" applyBorder="1" applyAlignment="1">
      <alignment wrapText="1"/>
    </xf>
    <xf numFmtId="4" fontId="11" fillId="6" borderId="3" xfId="0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5"/>
  <sheetViews>
    <sheetView topLeftCell="A7" workbookViewId="0">
      <selection activeCell="P29" sqref="P29"/>
    </sheetView>
  </sheetViews>
  <sheetFormatPr defaultRowHeight="15" x14ac:dyDescent="0.25"/>
  <cols>
    <col min="1" max="1" width="6.5703125" customWidth="1"/>
    <col min="6" max="10" width="25.28515625" customWidth="1"/>
    <col min="11" max="12" width="15.7109375" customWidth="1"/>
  </cols>
  <sheetData>
    <row r="1" spans="1:12" x14ac:dyDescent="0.25">
      <c r="A1" s="45" t="s">
        <v>251</v>
      </c>
    </row>
    <row r="2" spans="1:12" x14ac:dyDescent="0.25">
      <c r="A2" s="45" t="s">
        <v>252</v>
      </c>
    </row>
    <row r="3" spans="1:12" x14ac:dyDescent="0.25">
      <c r="A3" s="45" t="s">
        <v>253</v>
      </c>
    </row>
    <row r="5" spans="1:12" ht="42" customHeight="1" x14ac:dyDescent="0.25">
      <c r="B5" s="122" t="s">
        <v>273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ht="18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</row>
    <row r="7" spans="1:12" ht="15.75" customHeight="1" x14ac:dyDescent="0.25">
      <c r="B7" s="122" t="s">
        <v>12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36" customHeight="1" x14ac:dyDescent="0.25">
      <c r="B8" s="139"/>
      <c r="C8" s="139"/>
      <c r="D8" s="139"/>
      <c r="E8" s="19"/>
      <c r="F8" s="19"/>
      <c r="G8" s="19"/>
      <c r="H8" s="19"/>
      <c r="I8" s="19"/>
      <c r="J8" s="3"/>
      <c r="K8" s="3"/>
    </row>
    <row r="9" spans="1:12" ht="18" customHeight="1" x14ac:dyDescent="0.25">
      <c r="B9" s="122" t="s">
        <v>56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</row>
    <row r="10" spans="1:12" ht="18" customHeight="1" x14ac:dyDescent="0.25">
      <c r="B10" s="33"/>
      <c r="C10" s="35"/>
      <c r="D10" s="35"/>
      <c r="E10" s="35"/>
      <c r="F10" s="35"/>
      <c r="G10" s="35"/>
      <c r="H10" s="35"/>
      <c r="I10" s="35"/>
      <c r="J10" s="35"/>
      <c r="K10" s="35"/>
    </row>
    <row r="11" spans="1:12" x14ac:dyDescent="0.25">
      <c r="B11" s="133" t="s">
        <v>57</v>
      </c>
      <c r="C11" s="133"/>
      <c r="D11" s="133"/>
      <c r="E11" s="133"/>
      <c r="F11" s="133"/>
      <c r="G11" s="4"/>
      <c r="H11" s="4"/>
      <c r="I11" s="4"/>
      <c r="J11" s="4"/>
      <c r="K11" s="20"/>
    </row>
    <row r="12" spans="1:12" ht="25.5" x14ac:dyDescent="0.25">
      <c r="B12" s="134" t="s">
        <v>7</v>
      </c>
      <c r="C12" s="135"/>
      <c r="D12" s="135"/>
      <c r="E12" s="135"/>
      <c r="F12" s="136"/>
      <c r="G12" s="24" t="s">
        <v>263</v>
      </c>
      <c r="H12" s="175" t="s">
        <v>270</v>
      </c>
      <c r="I12" s="175" t="s">
        <v>271</v>
      </c>
      <c r="J12" s="24" t="s">
        <v>272</v>
      </c>
      <c r="K12" s="1" t="s">
        <v>17</v>
      </c>
      <c r="L12" s="1" t="s">
        <v>48</v>
      </c>
    </row>
    <row r="13" spans="1:12" s="27" customFormat="1" ht="11.25" x14ac:dyDescent="0.2">
      <c r="B13" s="127">
        <v>1</v>
      </c>
      <c r="C13" s="127"/>
      <c r="D13" s="127"/>
      <c r="E13" s="127"/>
      <c r="F13" s="128"/>
      <c r="G13" s="26">
        <v>2</v>
      </c>
      <c r="H13" s="103">
        <v>3</v>
      </c>
      <c r="I13" s="103">
        <v>4</v>
      </c>
      <c r="J13" s="25">
        <v>5</v>
      </c>
      <c r="K13" s="25" t="s">
        <v>19</v>
      </c>
      <c r="L13" s="25" t="s">
        <v>20</v>
      </c>
    </row>
    <row r="14" spans="1:12" x14ac:dyDescent="0.25">
      <c r="B14" s="129" t="s">
        <v>0</v>
      </c>
      <c r="C14" s="130"/>
      <c r="D14" s="130"/>
      <c r="E14" s="130"/>
      <c r="F14" s="131"/>
      <c r="G14" s="41">
        <f t="shared" ref="G14" si="0">G15+G16</f>
        <v>1220006.8500000001</v>
      </c>
      <c r="H14" s="104">
        <f>H15</f>
        <v>2382000</v>
      </c>
      <c r="I14" s="104">
        <f t="shared" ref="I14" si="1">I15+I16</f>
        <v>2382000</v>
      </c>
      <c r="J14" s="41">
        <f t="shared" ref="J14" si="2">J15+J16</f>
        <v>1081494.6599999999</v>
      </c>
      <c r="K14" s="41">
        <f t="shared" ref="K14:K20" si="3">IF(G14,J14/G14,0)*100</f>
        <v>88.646605549796703</v>
      </c>
      <c r="L14" s="41">
        <f t="shared" ref="L14:L20" si="4">IF(I14,J14/I14,0)*100</f>
        <v>45.402798488664985</v>
      </c>
    </row>
    <row r="15" spans="1:12" x14ac:dyDescent="0.25">
      <c r="B15" s="132" t="s">
        <v>49</v>
      </c>
      <c r="C15" s="124"/>
      <c r="D15" s="124"/>
      <c r="E15" s="124"/>
      <c r="F15" s="126"/>
      <c r="G15" s="42">
        <v>1220006.8500000001</v>
      </c>
      <c r="H15" s="105">
        <v>2382000</v>
      </c>
      <c r="I15" s="105">
        <v>2382000</v>
      </c>
      <c r="J15" s="42">
        <v>1081494.6599999999</v>
      </c>
      <c r="K15" s="42">
        <f t="shared" si="3"/>
        <v>88.646605549796703</v>
      </c>
      <c r="L15" s="42">
        <f t="shared" si="4"/>
        <v>45.402798488664985</v>
      </c>
    </row>
    <row r="16" spans="1:12" x14ac:dyDescent="0.25">
      <c r="B16" s="137" t="s">
        <v>54</v>
      </c>
      <c r="C16" s="126"/>
      <c r="D16" s="126"/>
      <c r="E16" s="126"/>
      <c r="F16" s="126"/>
      <c r="G16" s="42">
        <v>0</v>
      </c>
      <c r="H16" s="105">
        <v>0</v>
      </c>
      <c r="I16" s="105">
        <v>0</v>
      </c>
      <c r="J16" s="42">
        <v>0</v>
      </c>
      <c r="K16" s="42">
        <f t="shared" si="3"/>
        <v>0</v>
      </c>
      <c r="L16" s="42">
        <f t="shared" si="4"/>
        <v>0</v>
      </c>
    </row>
    <row r="17" spans="1:43" x14ac:dyDescent="0.25">
      <c r="B17" s="21" t="s">
        <v>1</v>
      </c>
      <c r="C17" s="34"/>
      <c r="D17" s="34"/>
      <c r="E17" s="34"/>
      <c r="F17" s="34"/>
      <c r="G17" s="41">
        <f t="shared" ref="G17" si="5">G18+G19</f>
        <v>1212968.55</v>
      </c>
      <c r="H17" s="104">
        <f>H18+H19</f>
        <v>2422000</v>
      </c>
      <c r="I17" s="104">
        <f t="shared" ref="I17" si="6">I18+I19</f>
        <v>2422000</v>
      </c>
      <c r="J17" s="41">
        <f t="shared" ref="J17" si="7">J18+J19</f>
        <v>1244746.1100000001</v>
      </c>
      <c r="K17" s="41">
        <f t="shared" si="3"/>
        <v>102.61981730688731</v>
      </c>
      <c r="L17" s="41">
        <f t="shared" si="4"/>
        <v>51.393315854665566</v>
      </c>
    </row>
    <row r="18" spans="1:43" x14ac:dyDescent="0.25">
      <c r="B18" s="123" t="s">
        <v>50</v>
      </c>
      <c r="C18" s="124"/>
      <c r="D18" s="124"/>
      <c r="E18" s="124"/>
      <c r="F18" s="124"/>
      <c r="G18" s="42">
        <v>1209592.78</v>
      </c>
      <c r="H18" s="105">
        <v>2338100</v>
      </c>
      <c r="I18" s="105">
        <v>2338100</v>
      </c>
      <c r="J18" s="42">
        <v>1237334.27</v>
      </c>
      <c r="K18" s="43">
        <f t="shared" si="3"/>
        <v>102.29345697648758</v>
      </c>
      <c r="L18" s="43">
        <f t="shared" si="4"/>
        <v>52.920502544801337</v>
      </c>
    </row>
    <row r="19" spans="1:43" x14ac:dyDescent="0.25">
      <c r="B19" s="125" t="s">
        <v>51</v>
      </c>
      <c r="C19" s="126"/>
      <c r="D19" s="126"/>
      <c r="E19" s="126"/>
      <c r="F19" s="126"/>
      <c r="G19" s="44">
        <v>3375.77</v>
      </c>
      <c r="H19" s="106">
        <v>83900</v>
      </c>
      <c r="I19" s="106">
        <v>83900</v>
      </c>
      <c r="J19" s="44">
        <v>7411.84</v>
      </c>
      <c r="K19" s="43">
        <f t="shared" si="3"/>
        <v>219.5599818708028</v>
      </c>
      <c r="L19" s="43">
        <f t="shared" si="4"/>
        <v>8.8341358760429092</v>
      </c>
    </row>
    <row r="20" spans="1:43" x14ac:dyDescent="0.25">
      <c r="B20" s="138" t="s">
        <v>58</v>
      </c>
      <c r="C20" s="130"/>
      <c r="D20" s="130"/>
      <c r="E20" s="130"/>
      <c r="F20" s="130"/>
      <c r="G20" s="41">
        <f>G14-G17</f>
        <v>7038.3000000000466</v>
      </c>
      <c r="H20" s="104">
        <f>H14-H17</f>
        <v>-40000</v>
      </c>
      <c r="I20" s="104">
        <f>I14-I17</f>
        <v>-40000</v>
      </c>
      <c r="J20" s="41">
        <f>J14-J17</f>
        <v>-163251.45000000019</v>
      </c>
      <c r="K20" s="41">
        <f t="shared" si="3"/>
        <v>-2319.4727419973447</v>
      </c>
      <c r="L20" s="41">
        <f t="shared" si="4"/>
        <v>408.1286250000004</v>
      </c>
    </row>
    <row r="21" spans="1:43" ht="18" x14ac:dyDescent="0.25">
      <c r="B21" s="19"/>
      <c r="C21" s="17"/>
      <c r="D21" s="17"/>
      <c r="E21" s="17"/>
      <c r="F21" s="17"/>
      <c r="G21" s="17"/>
      <c r="H21" s="107"/>
      <c r="I21" s="108"/>
      <c r="J21" s="18"/>
      <c r="K21" s="18"/>
      <c r="L21" s="18"/>
    </row>
    <row r="22" spans="1:43" ht="18" customHeight="1" x14ac:dyDescent="0.25">
      <c r="B22" s="133" t="s">
        <v>59</v>
      </c>
      <c r="C22" s="133"/>
      <c r="D22" s="133"/>
      <c r="E22" s="133"/>
      <c r="F22" s="133"/>
      <c r="G22" s="17"/>
      <c r="H22" s="107"/>
      <c r="I22" s="108"/>
      <c r="J22" s="18"/>
      <c r="K22" s="18"/>
      <c r="L22" s="18"/>
    </row>
    <row r="23" spans="1:43" ht="25.5" x14ac:dyDescent="0.25">
      <c r="B23" s="134" t="s">
        <v>7</v>
      </c>
      <c r="C23" s="135"/>
      <c r="D23" s="135"/>
      <c r="E23" s="135"/>
      <c r="F23" s="136"/>
      <c r="G23" s="24" t="s">
        <v>263</v>
      </c>
      <c r="H23" s="175" t="s">
        <v>270</v>
      </c>
      <c r="I23" s="175" t="s">
        <v>271</v>
      </c>
      <c r="J23" s="24" t="s">
        <v>272</v>
      </c>
      <c r="K23" s="1" t="s">
        <v>17</v>
      </c>
      <c r="L23" s="1" t="s">
        <v>48</v>
      </c>
    </row>
    <row r="24" spans="1:43" s="27" customFormat="1" x14ac:dyDescent="0.25">
      <c r="B24" s="127">
        <v>1</v>
      </c>
      <c r="C24" s="127"/>
      <c r="D24" s="127"/>
      <c r="E24" s="127"/>
      <c r="F24" s="128"/>
      <c r="G24" s="26">
        <v>2</v>
      </c>
      <c r="H24" s="103">
        <v>3</v>
      </c>
      <c r="I24" s="103">
        <v>4</v>
      </c>
      <c r="J24" s="25">
        <v>5</v>
      </c>
      <c r="K24" s="25" t="s">
        <v>19</v>
      </c>
      <c r="L24" s="25" t="s">
        <v>20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ht="15.75" customHeight="1" x14ac:dyDescent="0.25">
      <c r="A25" s="27"/>
      <c r="B25" s="132" t="s">
        <v>52</v>
      </c>
      <c r="C25" s="143"/>
      <c r="D25" s="143"/>
      <c r="E25" s="143"/>
      <c r="F25" s="144"/>
      <c r="G25" s="44">
        <v>0</v>
      </c>
      <c r="H25" s="106">
        <v>0</v>
      </c>
      <c r="I25" s="106">
        <v>0</v>
      </c>
      <c r="J25" s="44">
        <v>0</v>
      </c>
      <c r="K25" s="44">
        <f t="shared" ref="K25:K29" si="8">IF(G25,J25/G25,0)*100</f>
        <v>0</v>
      </c>
      <c r="L25" s="44">
        <f t="shared" ref="L25:L29" si="9">IF(I25,J25/I25,0)*100</f>
        <v>0</v>
      </c>
    </row>
    <row r="26" spans="1:43" x14ac:dyDescent="0.25">
      <c r="A26" s="27"/>
      <c r="B26" s="132" t="s">
        <v>53</v>
      </c>
      <c r="C26" s="124"/>
      <c r="D26" s="124"/>
      <c r="E26" s="124"/>
      <c r="F26" s="124"/>
      <c r="G26" s="44">
        <v>0</v>
      </c>
      <c r="H26" s="106">
        <v>0</v>
      </c>
      <c r="I26" s="106">
        <v>0</v>
      </c>
      <c r="J26" s="44">
        <v>0</v>
      </c>
      <c r="K26" s="44">
        <f t="shared" si="8"/>
        <v>0</v>
      </c>
      <c r="L26" s="44">
        <f t="shared" si="9"/>
        <v>0</v>
      </c>
    </row>
    <row r="27" spans="1:43" s="36" customFormat="1" ht="15" customHeight="1" x14ac:dyDescent="0.25">
      <c r="A27" s="27"/>
      <c r="B27" s="140" t="s">
        <v>55</v>
      </c>
      <c r="C27" s="141"/>
      <c r="D27" s="141"/>
      <c r="E27" s="141"/>
      <c r="F27" s="142"/>
      <c r="G27" s="41">
        <v>0</v>
      </c>
      <c r="H27" s="104">
        <v>0</v>
      </c>
      <c r="I27" s="104">
        <v>0</v>
      </c>
      <c r="J27" s="41">
        <v>0</v>
      </c>
      <c r="K27" s="41">
        <f t="shared" si="8"/>
        <v>0</v>
      </c>
      <c r="L27" s="41">
        <f t="shared" si="9"/>
        <v>0</v>
      </c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</row>
    <row r="28" spans="1:43" s="36" customFormat="1" ht="15" customHeight="1" x14ac:dyDescent="0.25">
      <c r="A28" s="27"/>
      <c r="B28" s="140" t="s">
        <v>60</v>
      </c>
      <c r="C28" s="141"/>
      <c r="D28" s="141"/>
      <c r="E28" s="141"/>
      <c r="F28" s="142"/>
      <c r="G28" s="41">
        <v>83035.679999999993</v>
      </c>
      <c r="H28" s="104">
        <f>H20</f>
        <v>-40000</v>
      </c>
      <c r="I28" s="104">
        <f>I20</f>
        <v>-40000</v>
      </c>
      <c r="J28" s="41">
        <v>40000</v>
      </c>
      <c r="K28" s="41">
        <f t="shared" si="8"/>
        <v>48.172062901152856</v>
      </c>
      <c r="L28" s="41">
        <f t="shared" si="9"/>
        <v>-100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</row>
    <row r="29" spans="1:43" x14ac:dyDescent="0.25">
      <c r="A29" s="27"/>
      <c r="B29" s="138" t="s">
        <v>61</v>
      </c>
      <c r="C29" s="130"/>
      <c r="D29" s="130"/>
      <c r="E29" s="130"/>
      <c r="F29" s="130"/>
      <c r="G29" s="41">
        <f>G28+G20</f>
        <v>90073.98000000004</v>
      </c>
      <c r="H29" s="104">
        <v>40000</v>
      </c>
      <c r="I29" s="104">
        <v>40000</v>
      </c>
      <c r="J29" s="41">
        <f>J28+J20</f>
        <v>-123251.45000000019</v>
      </c>
      <c r="K29" s="41">
        <f t="shared" si="8"/>
        <v>-136.83357835414859</v>
      </c>
      <c r="L29" s="41">
        <f t="shared" si="9"/>
        <v>-308.12862500000045</v>
      </c>
    </row>
    <row r="30" spans="1:43" ht="15.75" x14ac:dyDescent="0.25">
      <c r="B30" s="14"/>
      <c r="C30" s="15"/>
      <c r="D30" s="15"/>
      <c r="E30" s="15"/>
      <c r="F30" s="15"/>
      <c r="G30" s="16"/>
      <c r="H30" s="16"/>
      <c r="I30" s="16"/>
      <c r="J30" s="16"/>
      <c r="K30" s="16"/>
    </row>
    <row r="31" spans="1:43" ht="15.75" x14ac:dyDescent="0.25">
      <c r="B31" s="14"/>
      <c r="C31" s="15"/>
      <c r="D31" s="15"/>
      <c r="E31" s="15"/>
      <c r="F31" s="15"/>
      <c r="G31" s="16"/>
      <c r="H31" s="16"/>
      <c r="I31" s="16"/>
      <c r="J31" s="16"/>
      <c r="K31" s="16"/>
    </row>
    <row r="32" spans="1:43" x14ac:dyDescent="0.25">
      <c r="J32" s="101"/>
    </row>
    <row r="33" spans="2:9" x14ac:dyDescent="0.25">
      <c r="I33" t="s">
        <v>255</v>
      </c>
    </row>
    <row r="34" spans="2:9" x14ac:dyDescent="0.25">
      <c r="B34" t="s">
        <v>269</v>
      </c>
    </row>
    <row r="35" spans="2:9" x14ac:dyDescent="0.25">
      <c r="I35" t="s">
        <v>256</v>
      </c>
    </row>
  </sheetData>
  <mergeCells count="21">
    <mergeCell ref="B22:F22"/>
    <mergeCell ref="B20:F20"/>
    <mergeCell ref="B29:F29"/>
    <mergeCell ref="B8:D8"/>
    <mergeCell ref="B28:F28"/>
    <mergeCell ref="B23:F23"/>
    <mergeCell ref="B24:F24"/>
    <mergeCell ref="B26:F26"/>
    <mergeCell ref="B27:F27"/>
    <mergeCell ref="B25:F25"/>
    <mergeCell ref="B5:L5"/>
    <mergeCell ref="B7:L7"/>
    <mergeCell ref="B9:L9"/>
    <mergeCell ref="B18:F18"/>
    <mergeCell ref="B19:F19"/>
    <mergeCell ref="B13:F13"/>
    <mergeCell ref="B14:F14"/>
    <mergeCell ref="B15:F15"/>
    <mergeCell ref="B11:F11"/>
    <mergeCell ref="B12:F12"/>
    <mergeCell ref="B16:F16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4"/>
  <sheetViews>
    <sheetView topLeftCell="A76" workbookViewId="0">
      <selection activeCell="I109" sqref="I109"/>
    </sheetView>
  </sheetViews>
  <sheetFormatPr defaultRowHeight="15" x14ac:dyDescent="0.25"/>
  <cols>
    <col min="1" max="1" width="4.28515625" customWidth="1"/>
    <col min="2" max="2" width="7.42578125" bestFit="1" customWidth="1"/>
    <col min="3" max="3" width="6.42578125" customWidth="1"/>
    <col min="4" max="4" width="1" hidden="1" customWidth="1"/>
    <col min="5" max="5" width="7" hidden="1" customWidth="1"/>
    <col min="6" max="6" width="44.7109375" customWidth="1"/>
    <col min="7" max="10" width="25.28515625" customWidth="1"/>
    <col min="11" max="11" width="15.7109375" customWidth="1"/>
    <col min="12" max="12" width="15.140625" customWidth="1"/>
  </cols>
  <sheetData>
    <row r="1" spans="1:12" x14ac:dyDescent="0.25">
      <c r="A1" s="77" t="s">
        <v>251</v>
      </c>
      <c r="B1" s="78"/>
      <c r="C1" s="78"/>
      <c r="D1" s="78"/>
      <c r="E1" s="78"/>
      <c r="F1" s="78"/>
    </row>
    <row r="2" spans="1:12" x14ac:dyDescent="0.25">
      <c r="A2" s="77" t="s">
        <v>252</v>
      </c>
      <c r="B2" s="78"/>
      <c r="C2" s="78"/>
      <c r="D2" s="78"/>
      <c r="E2" s="78"/>
      <c r="F2" s="78"/>
    </row>
    <row r="3" spans="1:12" x14ac:dyDescent="0.25">
      <c r="A3" s="77" t="s">
        <v>253</v>
      </c>
      <c r="B3" s="78"/>
      <c r="C3" s="78"/>
      <c r="D3" s="78"/>
      <c r="E3" s="78"/>
      <c r="F3" s="78"/>
    </row>
    <row r="5" spans="1:12" ht="18" customHeigh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2" ht="15.75" customHeight="1" x14ac:dyDescent="0.25">
      <c r="B6" s="122" t="s">
        <v>12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8" x14ac:dyDescent="0.25">
      <c r="B7" s="19"/>
      <c r="C7" s="19"/>
      <c r="D7" s="19"/>
      <c r="E7" s="19"/>
      <c r="F7" s="19"/>
      <c r="G7" s="19"/>
      <c r="H7" s="19"/>
      <c r="I7" s="19"/>
      <c r="J7" s="3"/>
      <c r="K7" s="3"/>
    </row>
    <row r="8" spans="1:12" ht="18" customHeight="1" x14ac:dyDescent="0.25">
      <c r="B8" s="122" t="s">
        <v>62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</row>
    <row r="9" spans="1:12" ht="18" x14ac:dyDescent="0.25">
      <c r="B9" s="19"/>
      <c r="C9" s="19"/>
      <c r="D9" s="19"/>
      <c r="E9" s="19"/>
      <c r="F9" s="19"/>
      <c r="G9" s="19"/>
      <c r="H9" s="19"/>
      <c r="I9" s="19"/>
      <c r="J9" s="3"/>
      <c r="K9" s="3"/>
    </row>
    <row r="10" spans="1:12" ht="15.75" customHeight="1" x14ac:dyDescent="0.25">
      <c r="B10" s="122" t="s">
        <v>18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</row>
    <row r="11" spans="1:12" ht="18" x14ac:dyDescent="0.25">
      <c r="B11" s="19"/>
      <c r="C11" s="19"/>
      <c r="D11" s="19"/>
      <c r="E11" s="19"/>
      <c r="F11" s="19"/>
      <c r="G11" s="19"/>
      <c r="H11" s="19"/>
      <c r="I11" s="19"/>
      <c r="J11" s="3"/>
      <c r="K11" s="3"/>
    </row>
    <row r="12" spans="1:12" ht="25.5" customHeight="1" x14ac:dyDescent="0.25">
      <c r="B12" s="159" t="s">
        <v>7</v>
      </c>
      <c r="C12" s="160"/>
      <c r="D12" s="160"/>
      <c r="E12" s="160"/>
      <c r="F12" s="161"/>
      <c r="G12" s="37" t="s">
        <v>263</v>
      </c>
      <c r="H12" s="109" t="s">
        <v>270</v>
      </c>
      <c r="I12" s="109" t="s">
        <v>271</v>
      </c>
      <c r="J12" s="37" t="s">
        <v>272</v>
      </c>
      <c r="K12" s="60" t="s">
        <v>17</v>
      </c>
      <c r="L12" s="37" t="s">
        <v>48</v>
      </c>
    </row>
    <row r="13" spans="1:12" ht="16.5" customHeight="1" x14ac:dyDescent="0.25">
      <c r="B13" s="159">
        <v>1</v>
      </c>
      <c r="C13" s="160"/>
      <c r="D13" s="160"/>
      <c r="E13" s="160"/>
      <c r="F13" s="161"/>
      <c r="G13" s="37">
        <v>5</v>
      </c>
      <c r="H13" s="109">
        <v>3</v>
      </c>
      <c r="I13" s="109">
        <v>4</v>
      </c>
      <c r="J13" s="37">
        <v>5</v>
      </c>
      <c r="K13" s="60" t="s">
        <v>19</v>
      </c>
      <c r="L13" s="37" t="s">
        <v>20</v>
      </c>
    </row>
    <row r="14" spans="1:12" x14ac:dyDescent="0.25">
      <c r="B14" s="162"/>
      <c r="C14" s="163"/>
      <c r="D14" s="163"/>
      <c r="E14" s="164"/>
      <c r="F14" s="6" t="s">
        <v>21</v>
      </c>
      <c r="G14" s="56">
        <f>G15</f>
        <v>1220006.8500000001</v>
      </c>
      <c r="H14" s="110">
        <f>H15</f>
        <v>2422000</v>
      </c>
      <c r="I14" s="110">
        <f>I15</f>
        <v>2422000</v>
      </c>
      <c r="J14" s="56">
        <f>J15</f>
        <v>1081494.6600000001</v>
      </c>
      <c r="K14" s="98">
        <f>IF(G14,J14/G14,0)*100</f>
        <v>88.646605549796703</v>
      </c>
      <c r="L14" s="57">
        <f>IF(I14,J14/I14,0)*100</f>
        <v>44.652958711808424</v>
      </c>
    </row>
    <row r="15" spans="1:12" ht="15.75" customHeight="1" x14ac:dyDescent="0.25">
      <c r="B15" s="147">
        <v>6</v>
      </c>
      <c r="C15" s="148"/>
      <c r="D15" s="148"/>
      <c r="E15" s="154"/>
      <c r="F15" s="6" t="s">
        <v>2</v>
      </c>
      <c r="G15" s="56">
        <f>G16+G20+G23+G26+G29</f>
        <v>1220006.8500000001</v>
      </c>
      <c r="H15" s="110">
        <f>H16+H23+H29+H33</f>
        <v>2422000</v>
      </c>
      <c r="I15" s="110">
        <f>I16+I23+I29+I33</f>
        <v>2422000</v>
      </c>
      <c r="J15" s="56">
        <f>J16+J20+J23+J26+J29</f>
        <v>1081494.6600000001</v>
      </c>
      <c r="K15" s="98">
        <f t="shared" ref="K15:K33" si="0">IF(G15,J15/G15,0)*100</f>
        <v>88.646605549796703</v>
      </c>
      <c r="L15" s="57">
        <f t="shared" ref="L15:L33" si="1">IF(I15,J15/I15,0)*100</f>
        <v>44.652958711808424</v>
      </c>
    </row>
    <row r="16" spans="1:12" ht="25.5" x14ac:dyDescent="0.25">
      <c r="B16" s="48">
        <v>63</v>
      </c>
      <c r="C16" s="49"/>
      <c r="D16" s="49"/>
      <c r="E16" s="50"/>
      <c r="F16" s="11" t="s">
        <v>22</v>
      </c>
      <c r="G16" s="46">
        <v>1041494.18</v>
      </c>
      <c r="H16" s="102">
        <f>H17</f>
        <v>2089500</v>
      </c>
      <c r="I16" s="102">
        <f>I17</f>
        <v>2089500</v>
      </c>
      <c r="J16" s="46">
        <v>947018.31</v>
      </c>
      <c r="K16" s="99">
        <f t="shared" si="0"/>
        <v>90.928814407777097</v>
      </c>
      <c r="L16" s="58">
        <f t="shared" si="1"/>
        <v>45.322723618090457</v>
      </c>
    </row>
    <row r="17" spans="2:12" ht="25.5" x14ac:dyDescent="0.25">
      <c r="B17" s="155">
        <v>636</v>
      </c>
      <c r="C17" s="156"/>
      <c r="D17" s="156"/>
      <c r="E17" s="157"/>
      <c r="F17" s="28" t="s">
        <v>67</v>
      </c>
      <c r="G17" s="46">
        <v>1041494.18</v>
      </c>
      <c r="H17" s="102">
        <f>H18+H19</f>
        <v>2089500</v>
      </c>
      <c r="I17" s="102">
        <f>I18+I19</f>
        <v>2089500</v>
      </c>
      <c r="J17" s="46">
        <v>947018.31</v>
      </c>
      <c r="K17" s="99">
        <f t="shared" si="0"/>
        <v>90.928814407777097</v>
      </c>
      <c r="L17" s="58">
        <f t="shared" si="1"/>
        <v>45.322723618090457</v>
      </c>
    </row>
    <row r="18" spans="2:12" ht="25.5" x14ac:dyDescent="0.25">
      <c r="B18" s="155">
        <v>6361</v>
      </c>
      <c r="C18" s="156"/>
      <c r="D18" s="156"/>
      <c r="E18" s="157"/>
      <c r="F18" s="28" t="s">
        <v>68</v>
      </c>
      <c r="G18" s="46">
        <v>1041494.18</v>
      </c>
      <c r="H18" s="102">
        <v>2089100</v>
      </c>
      <c r="I18" s="102">
        <v>2089100</v>
      </c>
      <c r="J18" s="46">
        <v>947018.31</v>
      </c>
      <c r="K18" s="99">
        <f t="shared" si="0"/>
        <v>90.928814407777097</v>
      </c>
      <c r="L18" s="58">
        <f t="shared" si="1"/>
        <v>45.331401560480593</v>
      </c>
    </row>
    <row r="19" spans="2:12" ht="25.5" x14ac:dyDescent="0.25">
      <c r="B19" s="155">
        <v>6362</v>
      </c>
      <c r="C19" s="156"/>
      <c r="D19" s="156"/>
      <c r="E19" s="157"/>
      <c r="F19" s="11" t="s">
        <v>69</v>
      </c>
      <c r="G19" s="46">
        <v>0</v>
      </c>
      <c r="H19" s="102">
        <v>400</v>
      </c>
      <c r="I19" s="102">
        <v>400</v>
      </c>
      <c r="J19" s="46">
        <v>0</v>
      </c>
      <c r="K19" s="99">
        <f t="shared" si="0"/>
        <v>0</v>
      </c>
      <c r="L19" s="58">
        <f t="shared" si="1"/>
        <v>0</v>
      </c>
    </row>
    <row r="20" spans="2:12" x14ac:dyDescent="0.25">
      <c r="B20" s="155">
        <v>64</v>
      </c>
      <c r="C20" s="156"/>
      <c r="D20" s="156"/>
      <c r="E20" s="157"/>
      <c r="F20" s="11" t="s">
        <v>70</v>
      </c>
      <c r="G20" s="46">
        <v>0</v>
      </c>
      <c r="H20" s="102">
        <v>0</v>
      </c>
      <c r="I20" s="102">
        <v>0</v>
      </c>
      <c r="J20" s="46">
        <v>0</v>
      </c>
      <c r="K20" s="99">
        <f t="shared" si="0"/>
        <v>0</v>
      </c>
      <c r="L20" s="58">
        <f t="shared" si="1"/>
        <v>0</v>
      </c>
    </row>
    <row r="21" spans="2:12" x14ac:dyDescent="0.25">
      <c r="B21" s="155">
        <v>641</v>
      </c>
      <c r="C21" s="156"/>
      <c r="D21" s="156"/>
      <c r="E21" s="157"/>
      <c r="F21" s="11" t="s">
        <v>71</v>
      </c>
      <c r="G21" s="46">
        <v>0</v>
      </c>
      <c r="H21" s="102">
        <v>0</v>
      </c>
      <c r="I21" s="102">
        <v>0</v>
      </c>
      <c r="J21" s="46">
        <v>0</v>
      </c>
      <c r="K21" s="99">
        <f t="shared" si="0"/>
        <v>0</v>
      </c>
      <c r="L21" s="58">
        <f t="shared" si="1"/>
        <v>0</v>
      </c>
    </row>
    <row r="22" spans="2:12" x14ac:dyDescent="0.25">
      <c r="B22" s="155">
        <v>6413</v>
      </c>
      <c r="C22" s="156"/>
      <c r="D22" s="156"/>
      <c r="E22" s="157"/>
      <c r="F22" s="11" t="s">
        <v>72</v>
      </c>
      <c r="G22" s="46">
        <v>0</v>
      </c>
      <c r="H22" s="102">
        <v>0</v>
      </c>
      <c r="I22" s="102">
        <v>0</v>
      </c>
      <c r="J22" s="46">
        <v>0</v>
      </c>
      <c r="K22" s="99">
        <f t="shared" si="0"/>
        <v>0</v>
      </c>
      <c r="L22" s="58">
        <f t="shared" si="1"/>
        <v>0</v>
      </c>
    </row>
    <row r="23" spans="2:12" s="32" customFormat="1" ht="25.5" x14ac:dyDescent="0.25">
      <c r="B23" s="155">
        <v>65</v>
      </c>
      <c r="C23" s="156"/>
      <c r="D23" s="156"/>
      <c r="E23" s="157"/>
      <c r="F23" s="11" t="s">
        <v>73</v>
      </c>
      <c r="G23" s="46">
        <v>104677.74</v>
      </c>
      <c r="H23" s="102">
        <v>140000</v>
      </c>
      <c r="I23" s="102">
        <v>140000</v>
      </c>
      <c r="J23" s="46">
        <v>74204.67</v>
      </c>
      <c r="K23" s="100">
        <f t="shared" si="0"/>
        <v>70.888681777042564</v>
      </c>
      <c r="L23" s="79">
        <f t="shared" si="1"/>
        <v>53.003335714285718</v>
      </c>
    </row>
    <row r="24" spans="2:12" x14ac:dyDescent="0.25">
      <c r="B24" s="155">
        <v>652</v>
      </c>
      <c r="C24" s="156"/>
      <c r="D24" s="156"/>
      <c r="E24" s="157"/>
      <c r="F24" s="28" t="s">
        <v>74</v>
      </c>
      <c r="G24" s="46">
        <v>104677.74</v>
      </c>
      <c r="H24" s="102">
        <v>140000</v>
      </c>
      <c r="I24" s="102">
        <v>140000</v>
      </c>
      <c r="J24" s="46">
        <v>74204.67</v>
      </c>
      <c r="K24" s="99">
        <f t="shared" si="0"/>
        <v>70.888681777042564</v>
      </c>
      <c r="L24" s="58">
        <f t="shared" si="1"/>
        <v>53.003335714285718</v>
      </c>
    </row>
    <row r="25" spans="2:12" x14ac:dyDescent="0.25">
      <c r="B25" s="155">
        <v>6526</v>
      </c>
      <c r="C25" s="156"/>
      <c r="D25" s="156"/>
      <c r="E25" s="157"/>
      <c r="F25" s="28" t="s">
        <v>75</v>
      </c>
      <c r="G25" s="46">
        <v>104677.74</v>
      </c>
      <c r="H25" s="102">
        <v>140000</v>
      </c>
      <c r="I25" s="102">
        <v>140000</v>
      </c>
      <c r="J25" s="46">
        <v>74204.67</v>
      </c>
      <c r="K25" s="99">
        <f t="shared" si="0"/>
        <v>70.888681777042564</v>
      </c>
      <c r="L25" s="58">
        <f t="shared" si="1"/>
        <v>53.003335714285718</v>
      </c>
    </row>
    <row r="26" spans="2:12" ht="25.5" x14ac:dyDescent="0.25">
      <c r="B26" s="155">
        <v>66</v>
      </c>
      <c r="C26" s="156"/>
      <c r="D26" s="156"/>
      <c r="E26" s="157"/>
      <c r="F26" s="28" t="s">
        <v>76</v>
      </c>
      <c r="G26" s="46">
        <v>0</v>
      </c>
      <c r="H26" s="102">
        <v>0</v>
      </c>
      <c r="I26" s="102">
        <v>0</v>
      </c>
      <c r="J26" s="46">
        <v>0</v>
      </c>
      <c r="K26" s="99">
        <f t="shared" si="0"/>
        <v>0</v>
      </c>
      <c r="L26" s="58">
        <f t="shared" si="1"/>
        <v>0</v>
      </c>
    </row>
    <row r="27" spans="2:12" ht="25.5" x14ac:dyDescent="0.25">
      <c r="B27" s="155">
        <v>663</v>
      </c>
      <c r="C27" s="156"/>
      <c r="D27" s="156"/>
      <c r="E27" s="157"/>
      <c r="F27" s="28" t="s">
        <v>77</v>
      </c>
      <c r="G27" s="46">
        <v>0</v>
      </c>
      <c r="H27" s="102">
        <v>0</v>
      </c>
      <c r="I27" s="102">
        <v>0</v>
      </c>
      <c r="J27" s="46">
        <v>0</v>
      </c>
      <c r="K27" s="99">
        <f t="shared" si="0"/>
        <v>0</v>
      </c>
      <c r="L27" s="58">
        <f t="shared" si="1"/>
        <v>0</v>
      </c>
    </row>
    <row r="28" spans="2:12" x14ac:dyDescent="0.25">
      <c r="B28" s="145">
        <v>6631</v>
      </c>
      <c r="C28" s="146"/>
      <c r="D28" s="146"/>
      <c r="E28" s="158"/>
      <c r="F28" s="11" t="s">
        <v>78</v>
      </c>
      <c r="G28" s="46">
        <v>0</v>
      </c>
      <c r="H28" s="102">
        <v>0</v>
      </c>
      <c r="I28" s="102">
        <v>0</v>
      </c>
      <c r="J28" s="46">
        <v>0</v>
      </c>
      <c r="K28" s="99">
        <f t="shared" si="0"/>
        <v>0</v>
      </c>
      <c r="L28" s="58">
        <f t="shared" si="1"/>
        <v>0</v>
      </c>
    </row>
    <row r="29" spans="2:12" ht="25.5" x14ac:dyDescent="0.25">
      <c r="B29" s="155">
        <v>67</v>
      </c>
      <c r="C29" s="156"/>
      <c r="D29" s="156"/>
      <c r="E29" s="157"/>
      <c r="F29" s="28" t="s">
        <v>79</v>
      </c>
      <c r="G29" s="46">
        <f>G30</f>
        <v>73834.929999999993</v>
      </c>
      <c r="H29" s="102">
        <f>H30</f>
        <v>152500</v>
      </c>
      <c r="I29" s="102">
        <f>I30</f>
        <v>152500</v>
      </c>
      <c r="J29" s="46">
        <f>J30</f>
        <v>60271.68</v>
      </c>
      <c r="K29" s="99">
        <f t="shared" si="0"/>
        <v>81.63030695634167</v>
      </c>
      <c r="L29" s="58">
        <f t="shared" si="1"/>
        <v>39.522413114754094</v>
      </c>
    </row>
    <row r="30" spans="2:12" ht="25.5" x14ac:dyDescent="0.25">
      <c r="B30" s="155">
        <v>671</v>
      </c>
      <c r="C30" s="156"/>
      <c r="D30" s="156"/>
      <c r="E30" s="157"/>
      <c r="F30" s="28" t="s">
        <v>80</v>
      </c>
      <c r="G30" s="46">
        <f>G31+G33</f>
        <v>73834.929999999993</v>
      </c>
      <c r="H30" s="102">
        <f>H31+H32</f>
        <v>152500</v>
      </c>
      <c r="I30" s="102">
        <f>I31+I32</f>
        <v>152500</v>
      </c>
      <c r="J30" s="46">
        <f>J31+J33</f>
        <v>60271.68</v>
      </c>
      <c r="K30" s="99">
        <f t="shared" si="0"/>
        <v>81.63030695634167</v>
      </c>
      <c r="L30" s="58">
        <f t="shared" si="1"/>
        <v>39.522413114754094</v>
      </c>
    </row>
    <row r="31" spans="2:12" ht="25.5" x14ac:dyDescent="0.25">
      <c r="B31" s="145">
        <v>6711</v>
      </c>
      <c r="C31" s="146"/>
      <c r="D31" s="146"/>
      <c r="E31" s="158"/>
      <c r="F31" s="28" t="s">
        <v>81</v>
      </c>
      <c r="G31" s="46">
        <v>73834.929999999993</v>
      </c>
      <c r="H31" s="102">
        <v>130000</v>
      </c>
      <c r="I31" s="102">
        <v>130000</v>
      </c>
      <c r="J31" s="46">
        <v>60271.68</v>
      </c>
      <c r="K31" s="99">
        <f t="shared" si="0"/>
        <v>81.63030695634167</v>
      </c>
      <c r="L31" s="58">
        <f t="shared" si="1"/>
        <v>46.362830769230769</v>
      </c>
    </row>
    <row r="32" spans="2:12" ht="26.45" customHeight="1" x14ac:dyDescent="0.25">
      <c r="B32" s="145">
        <v>6712</v>
      </c>
      <c r="C32" s="146"/>
      <c r="D32" s="146"/>
      <c r="E32" s="158"/>
      <c r="F32" s="28" t="s">
        <v>82</v>
      </c>
      <c r="G32" s="46">
        <v>0</v>
      </c>
      <c r="H32" s="102">
        <v>22500</v>
      </c>
      <c r="I32" s="102">
        <v>22500</v>
      </c>
      <c r="J32" s="46">
        <v>0</v>
      </c>
      <c r="K32" s="99">
        <f t="shared" ref="K32" si="2">IF(G32,J32/G32,0)*100</f>
        <v>0</v>
      </c>
      <c r="L32" s="58">
        <f t="shared" ref="L32" si="3">IF(I32,J32/I32,0)*100</f>
        <v>0</v>
      </c>
    </row>
    <row r="33" spans="2:12" x14ac:dyDescent="0.25">
      <c r="B33" s="145">
        <v>9221</v>
      </c>
      <c r="C33" s="146"/>
      <c r="D33" s="146"/>
      <c r="E33" s="158"/>
      <c r="F33" s="28" t="s">
        <v>267</v>
      </c>
      <c r="G33" s="46">
        <v>0</v>
      </c>
      <c r="H33" s="102">
        <v>40000</v>
      </c>
      <c r="I33" s="102">
        <v>40000</v>
      </c>
      <c r="J33" s="46">
        <v>0</v>
      </c>
      <c r="K33" s="99">
        <f t="shared" si="0"/>
        <v>0</v>
      </c>
      <c r="L33" s="58">
        <f t="shared" si="1"/>
        <v>0</v>
      </c>
    </row>
    <row r="34" spans="2:12" ht="15.75" customHeight="1" x14ac:dyDescent="0.25">
      <c r="B34" s="19"/>
      <c r="C34" s="19"/>
      <c r="D34" s="19"/>
      <c r="E34" s="19"/>
      <c r="F34" s="19"/>
      <c r="G34" s="90"/>
      <c r="H34" s="19"/>
      <c r="I34" s="19"/>
      <c r="J34" s="90"/>
      <c r="K34" s="3"/>
      <c r="L34" s="90"/>
    </row>
    <row r="35" spans="2:12" ht="25.5" customHeight="1" x14ac:dyDescent="0.25">
      <c r="B35" s="159" t="s">
        <v>7</v>
      </c>
      <c r="C35" s="160"/>
      <c r="D35" s="160"/>
      <c r="E35" s="160"/>
      <c r="F35" s="161"/>
      <c r="G35" s="37" t="s">
        <v>264</v>
      </c>
      <c r="H35" s="109" t="s">
        <v>270</v>
      </c>
      <c r="I35" s="109" t="s">
        <v>271</v>
      </c>
      <c r="J35" s="37" t="s">
        <v>264</v>
      </c>
      <c r="K35" s="60" t="s">
        <v>17</v>
      </c>
      <c r="L35" s="37" t="s">
        <v>48</v>
      </c>
    </row>
    <row r="36" spans="2:12" ht="12.75" customHeight="1" x14ac:dyDescent="0.25">
      <c r="B36" s="159">
        <v>1</v>
      </c>
      <c r="C36" s="160"/>
      <c r="D36" s="160"/>
      <c r="E36" s="160"/>
      <c r="F36" s="161"/>
      <c r="G36" s="37">
        <v>5</v>
      </c>
      <c r="H36" s="109">
        <v>3</v>
      </c>
      <c r="I36" s="109">
        <v>4</v>
      </c>
      <c r="J36" s="37">
        <v>5</v>
      </c>
      <c r="K36" s="60" t="s">
        <v>19</v>
      </c>
      <c r="L36" s="37" t="s">
        <v>20</v>
      </c>
    </row>
    <row r="37" spans="2:12" x14ac:dyDescent="0.25">
      <c r="B37" s="147"/>
      <c r="C37" s="148"/>
      <c r="D37" s="148"/>
      <c r="E37" s="154"/>
      <c r="F37" s="55" t="s">
        <v>8</v>
      </c>
      <c r="G37" s="56">
        <f>G38+G90</f>
        <v>1212968.55</v>
      </c>
      <c r="H37" s="110">
        <f>H38+H90</f>
        <v>2422000</v>
      </c>
      <c r="I37" s="110">
        <f>I38+I90</f>
        <v>2422000</v>
      </c>
      <c r="J37" s="56">
        <f>J38+J90</f>
        <v>1244746.1100000001</v>
      </c>
      <c r="K37" s="86">
        <f t="shared" ref="K37:K101" si="4">IF(G37,J37/G37,0)*100</f>
        <v>102.61981730688731</v>
      </c>
      <c r="L37" s="57">
        <f t="shared" ref="L37:L101" si="5">IF(I37,J37/I37,0)*100</f>
        <v>51.393315854665566</v>
      </c>
    </row>
    <row r="38" spans="2:12" x14ac:dyDescent="0.25">
      <c r="B38" s="147" t="s">
        <v>83</v>
      </c>
      <c r="C38" s="148"/>
      <c r="D38" s="32" t="s">
        <v>83</v>
      </c>
      <c r="E38" s="32" t="s">
        <v>83</v>
      </c>
      <c r="F38" s="55" t="s">
        <v>3</v>
      </c>
      <c r="G38" s="56">
        <f>G39+G47+G79+G84+G87</f>
        <v>1209592.78</v>
      </c>
      <c r="H38" s="110">
        <f>H39+H47+H6+H79+H84+H87</f>
        <v>2338100</v>
      </c>
      <c r="I38" s="110">
        <f>I39+I47+I6+I79+I84+I87</f>
        <v>2338100</v>
      </c>
      <c r="J38" s="56">
        <f>J39+J47+J79+J84+J87</f>
        <v>1237334.27</v>
      </c>
      <c r="K38" s="86">
        <f t="shared" si="4"/>
        <v>102.29345697648758</v>
      </c>
      <c r="L38" s="57">
        <f t="shared" si="5"/>
        <v>52.920502544801337</v>
      </c>
    </row>
    <row r="39" spans="2:12" x14ac:dyDescent="0.25">
      <c r="B39" s="149" t="s">
        <v>84</v>
      </c>
      <c r="C39" s="150"/>
      <c r="D39" s="80" t="s">
        <v>84</v>
      </c>
      <c r="E39" s="80" t="s">
        <v>84</v>
      </c>
      <c r="F39" s="81" t="s">
        <v>4</v>
      </c>
      <c r="G39" s="82">
        <f>G40+G42+G44</f>
        <v>1020792.95</v>
      </c>
      <c r="H39" s="111">
        <f>H40+H42+H44</f>
        <v>2061500</v>
      </c>
      <c r="I39" s="111">
        <f>I40+I42+I44</f>
        <v>2061500</v>
      </c>
      <c r="J39" s="82">
        <f>J40+J42+J44</f>
        <v>1082562.99</v>
      </c>
      <c r="K39" s="88">
        <f t="shared" si="4"/>
        <v>106.05118207370066</v>
      </c>
      <c r="L39" s="83">
        <f t="shared" si="5"/>
        <v>52.513363570215866</v>
      </c>
    </row>
    <row r="40" spans="2:12" x14ac:dyDescent="0.25">
      <c r="B40" s="145" t="s">
        <v>85</v>
      </c>
      <c r="C40" s="146"/>
      <c r="D40" t="s">
        <v>85</v>
      </c>
      <c r="E40" t="s">
        <v>85</v>
      </c>
      <c r="F40" s="28" t="s">
        <v>24</v>
      </c>
      <c r="G40" s="46">
        <v>868638.32</v>
      </c>
      <c r="H40" s="102">
        <f>H41</f>
        <v>1800000</v>
      </c>
      <c r="I40" s="102">
        <f>I41</f>
        <v>1800000</v>
      </c>
      <c r="J40" s="46">
        <v>909568.4</v>
      </c>
      <c r="K40" s="87">
        <f t="shared" si="4"/>
        <v>104.71198185223973</v>
      </c>
      <c r="L40" s="58">
        <f t="shared" si="5"/>
        <v>50.531577777777784</v>
      </c>
    </row>
    <row r="41" spans="2:12" x14ac:dyDescent="0.25">
      <c r="B41" s="145" t="s">
        <v>86</v>
      </c>
      <c r="C41" s="146"/>
      <c r="D41" t="s">
        <v>86</v>
      </c>
      <c r="E41" t="s">
        <v>86</v>
      </c>
      <c r="F41" s="28" t="s">
        <v>25</v>
      </c>
      <c r="G41" s="46">
        <v>868638.32</v>
      </c>
      <c r="H41" s="102">
        <v>1800000</v>
      </c>
      <c r="I41" s="102">
        <v>1800000</v>
      </c>
      <c r="J41" s="46">
        <v>909568.4</v>
      </c>
      <c r="K41" s="87">
        <f t="shared" si="4"/>
        <v>104.71198185223973</v>
      </c>
      <c r="L41" s="58">
        <f t="shared" si="5"/>
        <v>50.531577777777784</v>
      </c>
    </row>
    <row r="42" spans="2:12" x14ac:dyDescent="0.25">
      <c r="B42" s="145" t="s">
        <v>87</v>
      </c>
      <c r="C42" s="146"/>
      <c r="D42" t="s">
        <v>87</v>
      </c>
      <c r="E42" t="s">
        <v>87</v>
      </c>
      <c r="F42" s="28" t="s">
        <v>153</v>
      </c>
      <c r="G42" s="46">
        <v>8812.82</v>
      </c>
      <c r="H42" s="102">
        <v>21500</v>
      </c>
      <c r="I42" s="102">
        <v>21500</v>
      </c>
      <c r="J42" s="46">
        <v>22972.51</v>
      </c>
      <c r="K42" s="87">
        <f t="shared" si="4"/>
        <v>260.67149902074476</v>
      </c>
      <c r="L42" s="58">
        <f t="shared" si="5"/>
        <v>106.84888372093022</v>
      </c>
    </row>
    <row r="43" spans="2:12" x14ac:dyDescent="0.25">
      <c r="B43" s="145" t="s">
        <v>88</v>
      </c>
      <c r="C43" s="146"/>
      <c r="D43" t="s">
        <v>88</v>
      </c>
      <c r="E43" t="s">
        <v>88</v>
      </c>
      <c r="F43" s="28" t="s">
        <v>153</v>
      </c>
      <c r="G43" s="46">
        <v>8812.82</v>
      </c>
      <c r="H43" s="102">
        <v>21500</v>
      </c>
      <c r="I43" s="102">
        <v>21500</v>
      </c>
      <c r="J43" s="46">
        <v>22972.51</v>
      </c>
      <c r="K43" s="87">
        <f t="shared" si="4"/>
        <v>260.67149902074476</v>
      </c>
      <c r="L43" s="58">
        <f t="shared" si="5"/>
        <v>106.84888372093022</v>
      </c>
    </row>
    <row r="44" spans="2:12" x14ac:dyDescent="0.25">
      <c r="B44" s="145" t="s">
        <v>89</v>
      </c>
      <c r="C44" s="146"/>
      <c r="D44" t="s">
        <v>89</v>
      </c>
      <c r="E44" t="s">
        <v>89</v>
      </c>
      <c r="F44" s="28" t="s">
        <v>154</v>
      </c>
      <c r="G44" s="46">
        <f>G45+G46</f>
        <v>143341.81</v>
      </c>
      <c r="H44" s="102">
        <v>240000</v>
      </c>
      <c r="I44" s="102">
        <v>240000</v>
      </c>
      <c r="J44" s="46">
        <f>J45+J46</f>
        <v>150022.07999999999</v>
      </c>
      <c r="K44" s="87">
        <f t="shared" si="4"/>
        <v>104.66037787579212</v>
      </c>
      <c r="L44" s="58">
        <f t="shared" si="5"/>
        <v>62.5092</v>
      </c>
    </row>
    <row r="45" spans="2:12" x14ac:dyDescent="0.25">
      <c r="B45" s="145" t="s">
        <v>90</v>
      </c>
      <c r="C45" s="146"/>
      <c r="D45" t="s">
        <v>90</v>
      </c>
      <c r="E45" t="s">
        <v>90</v>
      </c>
      <c r="F45" s="28" t="s">
        <v>155</v>
      </c>
      <c r="G45" s="46">
        <v>143301.72</v>
      </c>
      <c r="H45" s="102">
        <v>240000</v>
      </c>
      <c r="I45" s="102">
        <v>240000</v>
      </c>
      <c r="J45" s="46">
        <v>150022.07999999999</v>
      </c>
      <c r="K45" s="87">
        <f t="shared" si="4"/>
        <v>104.6896575979688</v>
      </c>
      <c r="L45" s="58">
        <f t="shared" si="5"/>
        <v>62.5092</v>
      </c>
    </row>
    <row r="46" spans="2:12" x14ac:dyDescent="0.25">
      <c r="B46" s="61">
        <v>3133</v>
      </c>
      <c r="C46" s="62"/>
      <c r="F46" s="28" t="s">
        <v>254</v>
      </c>
      <c r="G46" s="46">
        <v>40.090000000000003</v>
      </c>
      <c r="H46" s="102">
        <v>0</v>
      </c>
      <c r="I46" s="102">
        <v>0</v>
      </c>
      <c r="J46" s="46">
        <v>0</v>
      </c>
      <c r="K46" s="87">
        <f t="shared" si="4"/>
        <v>0</v>
      </c>
      <c r="L46" s="58">
        <f t="shared" si="5"/>
        <v>0</v>
      </c>
    </row>
    <row r="47" spans="2:12" x14ac:dyDescent="0.25">
      <c r="B47" s="149" t="s">
        <v>91</v>
      </c>
      <c r="C47" s="150"/>
      <c r="D47" s="80" t="s">
        <v>91</v>
      </c>
      <c r="E47" s="80" t="s">
        <v>91</v>
      </c>
      <c r="F47" s="81" t="s">
        <v>13</v>
      </c>
      <c r="G47" s="82">
        <f>G48+G53+G59+G69+G71</f>
        <v>183030.08000000002</v>
      </c>
      <c r="H47" s="111">
        <v>272300</v>
      </c>
      <c r="I47" s="111">
        <v>272300</v>
      </c>
      <c r="J47" s="82">
        <f>J48+J53+J59+J69+J71</f>
        <v>150385.48000000001</v>
      </c>
      <c r="K47" s="88">
        <f t="shared" si="4"/>
        <v>82.164352438681121</v>
      </c>
      <c r="L47" s="83">
        <f t="shared" si="5"/>
        <v>55.227866323907463</v>
      </c>
    </row>
    <row r="48" spans="2:12" x14ac:dyDescent="0.25">
      <c r="B48" s="145" t="s">
        <v>92</v>
      </c>
      <c r="C48" s="146"/>
      <c r="D48" t="s">
        <v>92</v>
      </c>
      <c r="E48" t="s">
        <v>92</v>
      </c>
      <c r="F48" s="28" t="s">
        <v>26</v>
      </c>
      <c r="G48" s="46">
        <f>G49+G50+G51+G52</f>
        <v>42596.52</v>
      </c>
      <c r="H48" s="102">
        <f>H49+H50+H51+H52</f>
        <v>71200</v>
      </c>
      <c r="I48" s="102">
        <f>I49+I50+I51+I52</f>
        <v>71200</v>
      </c>
      <c r="J48" s="46">
        <f>J49+J50+J51+J52</f>
        <v>39227.990000000005</v>
      </c>
      <c r="K48" s="87">
        <f t="shared" si="4"/>
        <v>92.092006577063117</v>
      </c>
      <c r="L48" s="58">
        <f t="shared" si="5"/>
        <v>55.095491573033719</v>
      </c>
    </row>
    <row r="49" spans="2:12" x14ac:dyDescent="0.25">
      <c r="B49" s="145" t="s">
        <v>93</v>
      </c>
      <c r="C49" s="146"/>
      <c r="D49" t="s">
        <v>93</v>
      </c>
      <c r="E49" t="s">
        <v>93</v>
      </c>
      <c r="F49" s="28" t="s">
        <v>27</v>
      </c>
      <c r="G49" s="46">
        <v>19243.57</v>
      </c>
      <c r="H49" s="102">
        <v>27000</v>
      </c>
      <c r="I49" s="102">
        <v>27000</v>
      </c>
      <c r="J49" s="46">
        <v>19214.52</v>
      </c>
      <c r="K49" s="87">
        <f t="shared" si="4"/>
        <v>99.84904048469177</v>
      </c>
      <c r="L49" s="58">
        <f t="shared" si="5"/>
        <v>71.164888888888882</v>
      </c>
    </row>
    <row r="50" spans="2:12" ht="25.5" x14ac:dyDescent="0.25">
      <c r="B50" s="145" t="s">
        <v>94</v>
      </c>
      <c r="C50" s="146"/>
      <c r="D50" t="s">
        <v>94</v>
      </c>
      <c r="E50" t="s">
        <v>94</v>
      </c>
      <c r="F50" s="28" t="s">
        <v>156</v>
      </c>
      <c r="G50" s="46">
        <v>22529.32</v>
      </c>
      <c r="H50" s="102">
        <v>40900</v>
      </c>
      <c r="I50" s="102">
        <v>40900</v>
      </c>
      <c r="J50" s="46">
        <v>19773.47</v>
      </c>
      <c r="K50" s="87">
        <f t="shared" si="4"/>
        <v>87.767717800626031</v>
      </c>
      <c r="L50" s="58">
        <f t="shared" si="5"/>
        <v>48.345892420537901</v>
      </c>
    </row>
    <row r="51" spans="2:12" x14ac:dyDescent="0.25">
      <c r="B51" s="145" t="s">
        <v>95</v>
      </c>
      <c r="C51" s="146"/>
      <c r="D51" t="s">
        <v>95</v>
      </c>
      <c r="E51" t="s">
        <v>95</v>
      </c>
      <c r="F51" s="28" t="s">
        <v>157</v>
      </c>
      <c r="G51" s="46">
        <v>823.63</v>
      </c>
      <c r="H51" s="102">
        <v>2800</v>
      </c>
      <c r="I51" s="102">
        <v>2800</v>
      </c>
      <c r="J51" s="46">
        <v>240</v>
      </c>
      <c r="K51" s="87">
        <f t="shared" si="4"/>
        <v>29.139297985746026</v>
      </c>
      <c r="L51" s="58">
        <f t="shared" si="5"/>
        <v>8.5714285714285712</v>
      </c>
    </row>
    <row r="52" spans="2:12" x14ac:dyDescent="0.25">
      <c r="B52" s="145" t="s">
        <v>96</v>
      </c>
      <c r="C52" s="146"/>
      <c r="D52" t="s">
        <v>96</v>
      </c>
      <c r="E52" t="s">
        <v>96</v>
      </c>
      <c r="F52" s="28" t="s">
        <v>158</v>
      </c>
      <c r="G52" s="46">
        <v>0</v>
      </c>
      <c r="H52" s="102">
        <v>500</v>
      </c>
      <c r="I52" s="102">
        <v>500</v>
      </c>
      <c r="J52" s="46">
        <v>0</v>
      </c>
      <c r="K52" s="87">
        <f t="shared" si="4"/>
        <v>0</v>
      </c>
      <c r="L52" s="58">
        <f t="shared" si="5"/>
        <v>0</v>
      </c>
    </row>
    <row r="53" spans="2:12" x14ac:dyDescent="0.25">
      <c r="B53" s="145" t="s">
        <v>97</v>
      </c>
      <c r="C53" s="146"/>
      <c r="D53" t="s">
        <v>97</v>
      </c>
      <c r="E53" t="s">
        <v>97</v>
      </c>
      <c r="F53" s="28" t="s">
        <v>159</v>
      </c>
      <c r="G53" s="46">
        <f>G54+G55+G56+G57+G58</f>
        <v>15098.55</v>
      </c>
      <c r="H53" s="102">
        <v>29700</v>
      </c>
      <c r="I53" s="102">
        <v>29700</v>
      </c>
      <c r="J53" s="46">
        <f>J54+J55+J56+J57+J58</f>
        <v>11299.62</v>
      </c>
      <c r="K53" s="87">
        <f t="shared" si="4"/>
        <v>74.839107066572623</v>
      </c>
      <c r="L53" s="58">
        <f t="shared" si="5"/>
        <v>38.045858585858589</v>
      </c>
    </row>
    <row r="54" spans="2:12" x14ac:dyDescent="0.25">
      <c r="B54" s="145" t="s">
        <v>98</v>
      </c>
      <c r="C54" s="146"/>
      <c r="D54" t="s">
        <v>98</v>
      </c>
      <c r="E54" t="s">
        <v>98</v>
      </c>
      <c r="F54" s="28" t="s">
        <v>160</v>
      </c>
      <c r="G54" s="46">
        <v>5248.13</v>
      </c>
      <c r="H54" s="102">
        <v>9800</v>
      </c>
      <c r="I54" s="102">
        <v>9800</v>
      </c>
      <c r="J54" s="46">
        <v>3219.79</v>
      </c>
      <c r="K54" s="87">
        <f t="shared" si="4"/>
        <v>61.351186041504299</v>
      </c>
      <c r="L54" s="58">
        <f t="shared" si="5"/>
        <v>32.855000000000004</v>
      </c>
    </row>
    <row r="55" spans="2:12" x14ac:dyDescent="0.25">
      <c r="B55" s="145" t="s">
        <v>99</v>
      </c>
      <c r="C55" s="146"/>
      <c r="D55" t="s">
        <v>99</v>
      </c>
      <c r="E55" t="s">
        <v>99</v>
      </c>
      <c r="F55" s="28" t="s">
        <v>161</v>
      </c>
      <c r="G55" s="46">
        <v>7506.78</v>
      </c>
      <c r="H55" s="102">
        <v>14700</v>
      </c>
      <c r="I55" s="102">
        <v>14700</v>
      </c>
      <c r="J55" s="46">
        <v>7492.48</v>
      </c>
      <c r="K55" s="87">
        <f t="shared" si="4"/>
        <v>99.809505540324878</v>
      </c>
      <c r="L55" s="58">
        <f t="shared" si="5"/>
        <v>50.969251700680275</v>
      </c>
    </row>
    <row r="56" spans="2:12" ht="25.5" x14ac:dyDescent="0.25">
      <c r="B56" s="145" t="s">
        <v>100</v>
      </c>
      <c r="C56" s="146"/>
      <c r="D56" t="s">
        <v>100</v>
      </c>
      <c r="E56" t="s">
        <v>100</v>
      </c>
      <c r="F56" s="28" t="s">
        <v>162</v>
      </c>
      <c r="G56" s="46">
        <v>2215.64</v>
      </c>
      <c r="H56" s="102">
        <v>4000</v>
      </c>
      <c r="I56" s="102">
        <v>4000</v>
      </c>
      <c r="J56" s="46">
        <v>519.35</v>
      </c>
      <c r="K56" s="87">
        <f t="shared" si="4"/>
        <v>23.440179812604939</v>
      </c>
      <c r="L56" s="58">
        <f t="shared" si="5"/>
        <v>12.983749999999999</v>
      </c>
    </row>
    <row r="57" spans="2:12" x14ac:dyDescent="0.25">
      <c r="B57" s="145" t="s">
        <v>101</v>
      </c>
      <c r="C57" s="146"/>
      <c r="D57" t="s">
        <v>101</v>
      </c>
      <c r="E57" t="s">
        <v>101</v>
      </c>
      <c r="F57" s="28" t="s">
        <v>163</v>
      </c>
      <c r="G57" s="46">
        <v>0</v>
      </c>
      <c r="H57" s="102">
        <v>1000</v>
      </c>
      <c r="I57" s="102">
        <v>1000</v>
      </c>
      <c r="J57" s="46">
        <v>0</v>
      </c>
      <c r="K57" s="87">
        <f t="shared" si="4"/>
        <v>0</v>
      </c>
      <c r="L57" s="58">
        <f t="shared" si="5"/>
        <v>0</v>
      </c>
    </row>
    <row r="58" spans="2:12" x14ac:dyDescent="0.25">
      <c r="B58" s="145" t="s">
        <v>102</v>
      </c>
      <c r="C58" s="146"/>
      <c r="D58" t="s">
        <v>102</v>
      </c>
      <c r="E58" t="s">
        <v>102</v>
      </c>
      <c r="F58" s="28" t="s">
        <v>164</v>
      </c>
      <c r="G58" s="46">
        <v>128</v>
      </c>
      <c r="H58" s="102">
        <v>200</v>
      </c>
      <c r="I58" s="102">
        <v>200</v>
      </c>
      <c r="J58" s="46">
        <v>68</v>
      </c>
      <c r="K58" s="87">
        <f t="shared" si="4"/>
        <v>53.125</v>
      </c>
      <c r="L58" s="58">
        <f t="shared" si="5"/>
        <v>34</v>
      </c>
    </row>
    <row r="59" spans="2:12" x14ac:dyDescent="0.25">
      <c r="B59" s="145" t="s">
        <v>103</v>
      </c>
      <c r="C59" s="146"/>
      <c r="D59" t="s">
        <v>103</v>
      </c>
      <c r="E59" t="s">
        <v>103</v>
      </c>
      <c r="F59" s="28" t="s">
        <v>165</v>
      </c>
      <c r="G59" s="46">
        <f>G60+G61+G62+G63+G64+G65+G66+G67+G68</f>
        <v>111235.69000000002</v>
      </c>
      <c r="H59" s="102">
        <v>145600</v>
      </c>
      <c r="I59" s="102">
        <v>145600</v>
      </c>
      <c r="J59" s="46">
        <f>J60+J61+J62+J63+J64+J65+J66+J67+J68</f>
        <v>87903.94</v>
      </c>
      <c r="K59" s="87">
        <f t="shared" si="4"/>
        <v>79.024942444282033</v>
      </c>
      <c r="L59" s="58">
        <f t="shared" si="5"/>
        <v>60.373585164835163</v>
      </c>
    </row>
    <row r="60" spans="2:12" x14ac:dyDescent="0.25">
      <c r="B60" s="145" t="s">
        <v>104</v>
      </c>
      <c r="C60" s="146"/>
      <c r="D60" t="s">
        <v>104</v>
      </c>
      <c r="E60" t="s">
        <v>104</v>
      </c>
      <c r="F60" s="28" t="s">
        <v>166</v>
      </c>
      <c r="G60" s="46">
        <v>5154.1099999999997</v>
      </c>
      <c r="H60" s="102">
        <v>9100</v>
      </c>
      <c r="I60" s="102">
        <v>9100</v>
      </c>
      <c r="J60" s="46">
        <v>4870.9799999999996</v>
      </c>
      <c r="K60" s="87">
        <f t="shared" si="4"/>
        <v>94.50671405926532</v>
      </c>
      <c r="L60" s="58">
        <f t="shared" si="5"/>
        <v>53.527252747252739</v>
      </c>
    </row>
    <row r="61" spans="2:12" x14ac:dyDescent="0.25">
      <c r="B61" s="145" t="s">
        <v>105</v>
      </c>
      <c r="C61" s="146"/>
      <c r="D61" t="s">
        <v>105</v>
      </c>
      <c r="E61" t="s">
        <v>105</v>
      </c>
      <c r="F61" s="28" t="s">
        <v>167</v>
      </c>
      <c r="G61" s="46">
        <v>43175.58</v>
      </c>
      <c r="H61" s="102">
        <v>60500</v>
      </c>
      <c r="I61" s="102">
        <v>60500</v>
      </c>
      <c r="J61" s="46">
        <v>22114.59</v>
      </c>
      <c r="K61" s="87">
        <f t="shared" si="4"/>
        <v>51.220134159170527</v>
      </c>
      <c r="L61" s="58">
        <f t="shared" si="5"/>
        <v>36.553041322314051</v>
      </c>
    </row>
    <row r="62" spans="2:12" x14ac:dyDescent="0.25">
      <c r="B62" s="145" t="s">
        <v>106</v>
      </c>
      <c r="C62" s="146"/>
      <c r="D62" t="s">
        <v>106</v>
      </c>
      <c r="E62" t="s">
        <v>106</v>
      </c>
      <c r="F62" s="28" t="s">
        <v>168</v>
      </c>
      <c r="G62" s="46">
        <v>1427.73</v>
      </c>
      <c r="H62" s="102">
        <v>1900</v>
      </c>
      <c r="I62" s="102">
        <v>1900</v>
      </c>
      <c r="J62" s="46">
        <v>1309.1099999999999</v>
      </c>
      <c r="K62" s="87">
        <f t="shared" si="4"/>
        <v>91.691706415078471</v>
      </c>
      <c r="L62" s="58">
        <f t="shared" si="5"/>
        <v>68.900526315789463</v>
      </c>
    </row>
    <row r="63" spans="2:12" x14ac:dyDescent="0.25">
      <c r="B63" s="145" t="s">
        <v>107</v>
      </c>
      <c r="C63" s="146"/>
      <c r="D63" t="s">
        <v>107</v>
      </c>
      <c r="E63" t="s">
        <v>107</v>
      </c>
      <c r="F63" s="28" t="s">
        <v>169</v>
      </c>
      <c r="G63" s="46">
        <v>1451.39</v>
      </c>
      <c r="H63" s="102">
        <v>8800</v>
      </c>
      <c r="I63" s="102">
        <v>8800</v>
      </c>
      <c r="J63" s="46">
        <v>653.83000000000004</v>
      </c>
      <c r="K63" s="87">
        <f t="shared" si="4"/>
        <v>45.048539675759095</v>
      </c>
      <c r="L63" s="58">
        <f t="shared" si="5"/>
        <v>7.4298863636363635</v>
      </c>
    </row>
    <row r="64" spans="2:12" x14ac:dyDescent="0.25">
      <c r="B64" s="145" t="s">
        <v>108</v>
      </c>
      <c r="C64" s="146"/>
      <c r="D64" t="s">
        <v>108</v>
      </c>
      <c r="E64" t="s">
        <v>108</v>
      </c>
      <c r="F64" s="28" t="s">
        <v>170</v>
      </c>
      <c r="G64" s="46">
        <v>32935.449999999997</v>
      </c>
      <c r="H64" s="102">
        <v>35000</v>
      </c>
      <c r="I64" s="102">
        <v>35000</v>
      </c>
      <c r="J64" s="46">
        <v>21180.75</v>
      </c>
      <c r="K64" s="87">
        <f t="shared" si="4"/>
        <v>64.309884941605475</v>
      </c>
      <c r="L64" s="58">
        <f t="shared" si="5"/>
        <v>60.51642857142857</v>
      </c>
    </row>
    <row r="65" spans="2:12" x14ac:dyDescent="0.25">
      <c r="B65" s="145" t="s">
        <v>109</v>
      </c>
      <c r="C65" s="146"/>
      <c r="D65" t="s">
        <v>109</v>
      </c>
      <c r="E65" t="s">
        <v>109</v>
      </c>
      <c r="F65" s="28" t="s">
        <v>171</v>
      </c>
      <c r="G65" s="46">
        <v>1954</v>
      </c>
      <c r="H65" s="102">
        <v>6500</v>
      </c>
      <c r="I65" s="102">
        <v>6500</v>
      </c>
      <c r="J65" s="46">
        <v>2811</v>
      </c>
      <c r="K65" s="87">
        <f t="shared" si="4"/>
        <v>143.85875127942683</v>
      </c>
      <c r="L65" s="58">
        <f t="shared" si="5"/>
        <v>43.246153846153845</v>
      </c>
    </row>
    <row r="66" spans="2:12" x14ac:dyDescent="0.25">
      <c r="B66" s="145" t="s">
        <v>110</v>
      </c>
      <c r="C66" s="146"/>
      <c r="D66" t="s">
        <v>110</v>
      </c>
      <c r="E66" t="s">
        <v>110</v>
      </c>
      <c r="F66" s="28" t="s">
        <v>172</v>
      </c>
      <c r="G66" s="46">
        <v>17642.29</v>
      </c>
      <c r="H66" s="102">
        <v>12400</v>
      </c>
      <c r="I66" s="102">
        <v>12400</v>
      </c>
      <c r="J66" s="46">
        <v>23702.74</v>
      </c>
      <c r="K66" s="87">
        <f t="shared" si="4"/>
        <v>134.3518330103405</v>
      </c>
      <c r="L66" s="58">
        <f t="shared" si="5"/>
        <v>191.15112903225807</v>
      </c>
    </row>
    <row r="67" spans="2:12" x14ac:dyDescent="0.25">
      <c r="B67" s="145" t="s">
        <v>111</v>
      </c>
      <c r="C67" s="146"/>
      <c r="D67" t="s">
        <v>111</v>
      </c>
      <c r="E67" t="s">
        <v>111</v>
      </c>
      <c r="F67" s="28" t="s">
        <v>173</v>
      </c>
      <c r="G67" s="46">
        <v>7146.39</v>
      </c>
      <c r="H67" s="102">
        <v>9500</v>
      </c>
      <c r="I67" s="102">
        <v>9500</v>
      </c>
      <c r="J67" s="46">
        <v>11103.62</v>
      </c>
      <c r="K67" s="87">
        <f t="shared" si="4"/>
        <v>155.37383210264204</v>
      </c>
      <c r="L67" s="58">
        <f t="shared" si="5"/>
        <v>116.88021052631581</v>
      </c>
    </row>
    <row r="68" spans="2:12" x14ac:dyDescent="0.25">
      <c r="B68" s="145" t="s">
        <v>112</v>
      </c>
      <c r="C68" s="146"/>
      <c r="D68" t="s">
        <v>112</v>
      </c>
      <c r="E68" t="s">
        <v>112</v>
      </c>
      <c r="F68" s="28" t="s">
        <v>174</v>
      </c>
      <c r="G68" s="46">
        <v>348.75</v>
      </c>
      <c r="H68" s="102">
        <v>1900</v>
      </c>
      <c r="I68" s="102">
        <v>1900</v>
      </c>
      <c r="J68" s="46">
        <v>157.32</v>
      </c>
      <c r="K68" s="87">
        <f t="shared" si="4"/>
        <v>45.109677419354838</v>
      </c>
      <c r="L68" s="58">
        <f t="shared" si="5"/>
        <v>8.2799999999999994</v>
      </c>
    </row>
    <row r="69" spans="2:12" x14ac:dyDescent="0.25">
      <c r="B69" s="145" t="s">
        <v>113</v>
      </c>
      <c r="C69" s="146"/>
      <c r="D69" t="s">
        <v>113</v>
      </c>
      <c r="E69" t="s">
        <v>113</v>
      </c>
      <c r="F69" s="28" t="s">
        <v>175</v>
      </c>
      <c r="G69" s="46">
        <v>0</v>
      </c>
      <c r="H69" s="102">
        <v>0</v>
      </c>
      <c r="I69" s="102">
        <v>0</v>
      </c>
      <c r="J69" s="46">
        <v>0</v>
      </c>
      <c r="K69" s="87">
        <f t="shared" si="4"/>
        <v>0</v>
      </c>
      <c r="L69" s="58">
        <f t="shared" si="5"/>
        <v>0</v>
      </c>
    </row>
    <row r="70" spans="2:12" x14ac:dyDescent="0.25">
      <c r="B70" s="145" t="s">
        <v>114</v>
      </c>
      <c r="C70" s="146"/>
      <c r="D70" t="s">
        <v>114</v>
      </c>
      <c r="E70" t="s">
        <v>114</v>
      </c>
      <c r="F70" s="28" t="s">
        <v>175</v>
      </c>
      <c r="G70" s="46">
        <v>0</v>
      </c>
      <c r="H70" s="102">
        <v>0</v>
      </c>
      <c r="I70" s="102">
        <v>0</v>
      </c>
      <c r="J70" s="46">
        <v>0</v>
      </c>
      <c r="K70" s="87">
        <f t="shared" si="4"/>
        <v>0</v>
      </c>
      <c r="L70" s="58">
        <f t="shared" si="5"/>
        <v>0</v>
      </c>
    </row>
    <row r="71" spans="2:12" x14ac:dyDescent="0.25">
      <c r="B71" s="145" t="s">
        <v>115</v>
      </c>
      <c r="C71" s="146"/>
      <c r="D71" t="s">
        <v>115</v>
      </c>
      <c r="E71" t="s">
        <v>115</v>
      </c>
      <c r="F71" s="28" t="s">
        <v>176</v>
      </c>
      <c r="G71" s="46">
        <f>G72+G73+G74+G75+G76+G77+G78</f>
        <v>14099.32</v>
      </c>
      <c r="H71" s="102">
        <v>25800</v>
      </c>
      <c r="I71" s="102">
        <v>25800</v>
      </c>
      <c r="J71" s="46">
        <f>J72+J73+J74+J75+J76+J77+J78</f>
        <v>11953.929999999998</v>
      </c>
      <c r="K71" s="87">
        <f t="shared" si="4"/>
        <v>84.783734251013513</v>
      </c>
      <c r="L71" s="58">
        <f t="shared" si="5"/>
        <v>46.33306201550387</v>
      </c>
    </row>
    <row r="72" spans="2:12" ht="25.5" x14ac:dyDescent="0.25">
      <c r="B72" s="145" t="s">
        <v>116</v>
      </c>
      <c r="C72" s="146"/>
      <c r="D72" t="s">
        <v>116</v>
      </c>
      <c r="E72" t="s">
        <v>116</v>
      </c>
      <c r="F72" s="28" t="s">
        <v>177</v>
      </c>
      <c r="G72" s="46">
        <v>1815.8</v>
      </c>
      <c r="H72" s="102">
        <v>6200</v>
      </c>
      <c r="I72" s="102">
        <v>6200</v>
      </c>
      <c r="J72" s="46">
        <v>2703.26</v>
      </c>
      <c r="K72" s="87">
        <f t="shared" si="4"/>
        <v>148.87432536622978</v>
      </c>
      <c r="L72" s="58">
        <f t="shared" si="5"/>
        <v>43.600967741935484</v>
      </c>
    </row>
    <row r="73" spans="2:12" x14ac:dyDescent="0.25">
      <c r="B73" s="145" t="s">
        <v>117</v>
      </c>
      <c r="C73" s="146"/>
      <c r="D73" t="s">
        <v>117</v>
      </c>
      <c r="E73" t="s">
        <v>117</v>
      </c>
      <c r="F73" s="28" t="s">
        <v>178</v>
      </c>
      <c r="G73" s="46">
        <v>2188.9499999999998</v>
      </c>
      <c r="H73" s="102">
        <v>3400</v>
      </c>
      <c r="I73" s="102">
        <v>3400</v>
      </c>
      <c r="J73" s="46">
        <v>765.55</v>
      </c>
      <c r="K73" s="87">
        <f t="shared" si="4"/>
        <v>34.973389067817905</v>
      </c>
      <c r="L73" s="58">
        <f t="shared" si="5"/>
        <v>22.516176470588235</v>
      </c>
    </row>
    <row r="74" spans="2:12" x14ac:dyDescent="0.25">
      <c r="B74" s="145" t="s">
        <v>118</v>
      </c>
      <c r="C74" s="146"/>
      <c r="D74" t="s">
        <v>118</v>
      </c>
      <c r="E74" t="s">
        <v>118</v>
      </c>
      <c r="F74" s="28" t="s">
        <v>179</v>
      </c>
      <c r="G74" s="46">
        <v>818.64</v>
      </c>
      <c r="H74" s="102">
        <v>1900</v>
      </c>
      <c r="I74" s="102">
        <v>1900</v>
      </c>
      <c r="J74" s="46">
        <v>1591.77</v>
      </c>
      <c r="K74" s="87">
        <f t="shared" si="4"/>
        <v>194.44077982996188</v>
      </c>
      <c r="L74" s="58">
        <f t="shared" si="5"/>
        <v>83.777368421052628</v>
      </c>
    </row>
    <row r="75" spans="2:12" x14ac:dyDescent="0.25">
      <c r="B75" s="145" t="s">
        <v>119</v>
      </c>
      <c r="C75" s="146"/>
      <c r="D75" t="s">
        <v>119</v>
      </c>
      <c r="E75" t="s">
        <v>119</v>
      </c>
      <c r="F75" s="28" t="s">
        <v>180</v>
      </c>
      <c r="G75" s="46">
        <v>5567.91</v>
      </c>
      <c r="H75" s="102">
        <v>3600</v>
      </c>
      <c r="I75" s="102">
        <v>3600</v>
      </c>
      <c r="J75" s="46">
        <v>3589.91</v>
      </c>
      <c r="K75" s="87">
        <f t="shared" si="4"/>
        <v>64.475000493901661</v>
      </c>
      <c r="L75" s="58">
        <f t="shared" si="5"/>
        <v>99.719722222222217</v>
      </c>
    </row>
    <row r="76" spans="2:12" x14ac:dyDescent="0.25">
      <c r="B76" s="145" t="s">
        <v>120</v>
      </c>
      <c r="C76" s="146"/>
      <c r="D76" t="s">
        <v>120</v>
      </c>
      <c r="E76" t="s">
        <v>120</v>
      </c>
      <c r="F76" s="28" t="s">
        <v>181</v>
      </c>
      <c r="G76" s="46">
        <v>2079.46</v>
      </c>
      <c r="H76" s="102">
        <v>4500</v>
      </c>
      <c r="I76" s="102">
        <v>4500</v>
      </c>
      <c r="J76" s="46">
        <v>1300.8</v>
      </c>
      <c r="K76" s="87">
        <f t="shared" si="4"/>
        <v>62.554701701403246</v>
      </c>
      <c r="L76" s="58">
        <f t="shared" si="5"/>
        <v>28.906666666666663</v>
      </c>
    </row>
    <row r="77" spans="2:12" x14ac:dyDescent="0.25">
      <c r="B77" s="145" t="s">
        <v>121</v>
      </c>
      <c r="C77" s="146"/>
      <c r="D77" t="s">
        <v>121</v>
      </c>
      <c r="E77" t="s">
        <v>121</v>
      </c>
      <c r="F77" s="28" t="s">
        <v>182</v>
      </c>
      <c r="G77" s="46">
        <v>1329.45</v>
      </c>
      <c r="H77" s="102">
        <v>0</v>
      </c>
      <c r="I77" s="102">
        <v>0</v>
      </c>
      <c r="J77" s="46">
        <v>0</v>
      </c>
      <c r="K77" s="87">
        <f t="shared" si="4"/>
        <v>0</v>
      </c>
      <c r="L77" s="58">
        <f t="shared" si="5"/>
        <v>0</v>
      </c>
    </row>
    <row r="78" spans="2:12" x14ac:dyDescent="0.25">
      <c r="B78" s="145" t="s">
        <v>122</v>
      </c>
      <c r="C78" s="146"/>
      <c r="D78" t="s">
        <v>122</v>
      </c>
      <c r="E78" t="s">
        <v>122</v>
      </c>
      <c r="F78" s="28" t="s">
        <v>176</v>
      </c>
      <c r="G78" s="46">
        <v>299.11</v>
      </c>
      <c r="H78" s="102">
        <v>6200</v>
      </c>
      <c r="I78" s="102">
        <v>6200</v>
      </c>
      <c r="J78" s="46">
        <v>2002.64</v>
      </c>
      <c r="K78" s="87">
        <f t="shared" si="4"/>
        <v>669.53294774497681</v>
      </c>
      <c r="L78" s="58">
        <f t="shared" si="5"/>
        <v>32.300645161290326</v>
      </c>
    </row>
    <row r="79" spans="2:12" x14ac:dyDescent="0.25">
      <c r="B79" s="149" t="s">
        <v>123</v>
      </c>
      <c r="C79" s="150"/>
      <c r="D79" s="80" t="s">
        <v>123</v>
      </c>
      <c r="E79" s="80" t="s">
        <v>123</v>
      </c>
      <c r="F79" s="81" t="s">
        <v>183</v>
      </c>
      <c r="G79" s="82">
        <f>G80</f>
        <v>1980.1499999999999</v>
      </c>
      <c r="H79" s="111">
        <v>2100</v>
      </c>
      <c r="I79" s="111">
        <v>2100</v>
      </c>
      <c r="J79" s="82">
        <f>J80</f>
        <v>915.23</v>
      </c>
      <c r="K79" s="88">
        <f t="shared" si="4"/>
        <v>46.220235840719141</v>
      </c>
      <c r="L79" s="83">
        <f t="shared" si="5"/>
        <v>43.582380952380959</v>
      </c>
    </row>
    <row r="80" spans="2:12" x14ac:dyDescent="0.25">
      <c r="B80" s="145" t="s">
        <v>124</v>
      </c>
      <c r="C80" s="146"/>
      <c r="D80" t="s">
        <v>124</v>
      </c>
      <c r="E80" t="s">
        <v>124</v>
      </c>
      <c r="F80" s="28" t="s">
        <v>184</v>
      </c>
      <c r="G80" s="46">
        <f>G81+G82</f>
        <v>1980.1499999999999</v>
      </c>
      <c r="H80" s="102">
        <v>2100</v>
      </c>
      <c r="I80" s="102">
        <v>2100</v>
      </c>
      <c r="J80" s="46">
        <f>J81+J82</f>
        <v>915.23</v>
      </c>
      <c r="K80" s="87">
        <f t="shared" si="4"/>
        <v>46.220235840719141</v>
      </c>
      <c r="L80" s="58">
        <f t="shared" si="5"/>
        <v>43.582380952380959</v>
      </c>
    </row>
    <row r="81" spans="2:12" x14ac:dyDescent="0.25">
      <c r="B81" s="145" t="s">
        <v>125</v>
      </c>
      <c r="C81" s="146"/>
      <c r="D81" t="s">
        <v>125</v>
      </c>
      <c r="E81" t="s">
        <v>125</v>
      </c>
      <c r="F81" s="28" t="s">
        <v>185</v>
      </c>
      <c r="G81" s="46">
        <v>824.55</v>
      </c>
      <c r="H81" s="102">
        <v>1800</v>
      </c>
      <c r="I81" s="102">
        <v>1800</v>
      </c>
      <c r="J81" s="46">
        <v>915.23</v>
      </c>
      <c r="K81" s="87">
        <f t="shared" si="4"/>
        <v>110.99751379540356</v>
      </c>
      <c r="L81" s="58">
        <f t="shared" si="5"/>
        <v>50.846111111111114</v>
      </c>
    </row>
    <row r="82" spans="2:12" x14ac:dyDescent="0.25">
      <c r="B82" s="145" t="s">
        <v>126</v>
      </c>
      <c r="C82" s="146"/>
      <c r="D82" t="s">
        <v>126</v>
      </c>
      <c r="E82" t="s">
        <v>126</v>
      </c>
      <c r="F82" s="28" t="s">
        <v>186</v>
      </c>
      <c r="G82" s="46">
        <v>1155.5999999999999</v>
      </c>
      <c r="H82" s="102">
        <v>200</v>
      </c>
      <c r="I82" s="102">
        <v>200</v>
      </c>
      <c r="J82" s="46">
        <v>0</v>
      </c>
      <c r="K82" s="87">
        <f t="shared" si="4"/>
        <v>0</v>
      </c>
      <c r="L82" s="58">
        <f t="shared" si="5"/>
        <v>0</v>
      </c>
    </row>
    <row r="83" spans="2:12" x14ac:dyDescent="0.25">
      <c r="B83" s="145" t="s">
        <v>127</v>
      </c>
      <c r="C83" s="146"/>
      <c r="D83" t="s">
        <v>127</v>
      </c>
      <c r="E83" t="s">
        <v>127</v>
      </c>
      <c r="F83" s="28" t="s">
        <v>187</v>
      </c>
      <c r="G83" s="46">
        <v>0</v>
      </c>
      <c r="H83" s="102">
        <v>100</v>
      </c>
      <c r="I83" s="102">
        <v>100</v>
      </c>
      <c r="J83" s="46">
        <v>0</v>
      </c>
      <c r="K83" s="87">
        <f t="shared" si="4"/>
        <v>0</v>
      </c>
      <c r="L83" s="58">
        <f t="shared" si="5"/>
        <v>0</v>
      </c>
    </row>
    <row r="84" spans="2:12" ht="25.5" x14ac:dyDescent="0.25">
      <c r="B84" s="149" t="s">
        <v>128</v>
      </c>
      <c r="C84" s="150"/>
      <c r="D84" s="80" t="s">
        <v>128</v>
      </c>
      <c r="E84" s="80" t="s">
        <v>128</v>
      </c>
      <c r="F84" s="81" t="s">
        <v>188</v>
      </c>
      <c r="G84" s="82">
        <v>1680</v>
      </c>
      <c r="H84" s="111">
        <f>H85</f>
        <v>1700</v>
      </c>
      <c r="I84" s="111">
        <f>I85</f>
        <v>1700</v>
      </c>
      <c r="J84" s="82">
        <v>3170</v>
      </c>
      <c r="K84" s="88">
        <f t="shared" si="4"/>
        <v>188.69047619047618</v>
      </c>
      <c r="L84" s="83">
        <f t="shared" si="5"/>
        <v>186.47058823529412</v>
      </c>
    </row>
    <row r="85" spans="2:12" ht="25.5" x14ac:dyDescent="0.25">
      <c r="B85" s="145" t="s">
        <v>129</v>
      </c>
      <c r="C85" s="146"/>
      <c r="D85" t="s">
        <v>129</v>
      </c>
      <c r="E85" t="s">
        <v>129</v>
      </c>
      <c r="F85" s="28" t="s">
        <v>189</v>
      </c>
      <c r="G85" s="46">
        <v>1680</v>
      </c>
      <c r="H85" s="102">
        <v>1700</v>
      </c>
      <c r="I85" s="102">
        <v>1700</v>
      </c>
      <c r="J85" s="46">
        <v>3170</v>
      </c>
      <c r="K85" s="87">
        <f t="shared" si="4"/>
        <v>188.69047619047618</v>
      </c>
      <c r="L85" s="58">
        <f t="shared" si="5"/>
        <v>186.47058823529412</v>
      </c>
    </row>
    <row r="86" spans="2:12" x14ac:dyDescent="0.25">
      <c r="B86" s="145" t="s">
        <v>130</v>
      </c>
      <c r="C86" s="146"/>
      <c r="D86" t="s">
        <v>130</v>
      </c>
      <c r="E86" t="s">
        <v>130</v>
      </c>
      <c r="F86" s="28" t="s">
        <v>190</v>
      </c>
      <c r="G86" s="46">
        <v>1680</v>
      </c>
      <c r="H86" s="102">
        <v>1700</v>
      </c>
      <c r="I86" s="102">
        <v>1700</v>
      </c>
      <c r="J86" s="46">
        <v>3170</v>
      </c>
      <c r="K86" s="87">
        <f t="shared" si="4"/>
        <v>188.69047619047618</v>
      </c>
      <c r="L86" s="58">
        <f t="shared" si="5"/>
        <v>186.47058823529412</v>
      </c>
    </row>
    <row r="87" spans="2:12" x14ac:dyDescent="0.25">
      <c r="B87" s="149" t="s">
        <v>131</v>
      </c>
      <c r="C87" s="150"/>
      <c r="D87" s="80" t="s">
        <v>131</v>
      </c>
      <c r="E87" s="80" t="s">
        <v>131</v>
      </c>
      <c r="F87" s="81" t="s">
        <v>191</v>
      </c>
      <c r="G87" s="82">
        <v>2109.6</v>
      </c>
      <c r="H87" s="111">
        <v>500</v>
      </c>
      <c r="I87" s="111">
        <v>500</v>
      </c>
      <c r="J87" s="82">
        <v>300.57</v>
      </c>
      <c r="K87" s="88">
        <f t="shared" si="4"/>
        <v>14.247724687144483</v>
      </c>
      <c r="L87" s="83">
        <f t="shared" si="5"/>
        <v>60.114000000000004</v>
      </c>
    </row>
    <row r="88" spans="2:12" x14ac:dyDescent="0.25">
      <c r="B88" s="145" t="s">
        <v>132</v>
      </c>
      <c r="C88" s="146"/>
      <c r="D88" t="s">
        <v>132</v>
      </c>
      <c r="E88" t="s">
        <v>132</v>
      </c>
      <c r="F88" s="28" t="s">
        <v>78</v>
      </c>
      <c r="G88" s="46">
        <v>2109.6</v>
      </c>
      <c r="H88" s="102">
        <v>500</v>
      </c>
      <c r="I88" s="102">
        <v>500</v>
      </c>
      <c r="J88" s="46">
        <v>300.57</v>
      </c>
      <c r="K88" s="87">
        <f t="shared" si="4"/>
        <v>14.247724687144483</v>
      </c>
      <c r="L88" s="58">
        <f t="shared" si="5"/>
        <v>60.114000000000004</v>
      </c>
    </row>
    <row r="89" spans="2:12" x14ac:dyDescent="0.25">
      <c r="B89" s="145" t="s">
        <v>133</v>
      </c>
      <c r="C89" s="146"/>
      <c r="D89" t="s">
        <v>133</v>
      </c>
      <c r="E89" t="s">
        <v>133</v>
      </c>
      <c r="F89" s="28" t="s">
        <v>192</v>
      </c>
      <c r="G89" s="46">
        <v>2109.6</v>
      </c>
      <c r="H89" s="102">
        <v>500</v>
      </c>
      <c r="I89" s="102">
        <v>500</v>
      </c>
      <c r="J89" s="46">
        <v>300.57</v>
      </c>
      <c r="K89" s="87">
        <f t="shared" si="4"/>
        <v>14.247724687144483</v>
      </c>
      <c r="L89" s="58">
        <f t="shared" si="5"/>
        <v>60.114000000000004</v>
      </c>
    </row>
    <row r="90" spans="2:12" x14ac:dyDescent="0.25">
      <c r="B90" s="147" t="s">
        <v>134</v>
      </c>
      <c r="C90" s="148"/>
      <c r="D90" s="32" t="s">
        <v>134</v>
      </c>
      <c r="E90" s="32" t="s">
        <v>134</v>
      </c>
      <c r="F90" s="55" t="s">
        <v>5</v>
      </c>
      <c r="G90" s="56">
        <f>G94</f>
        <v>3375.77</v>
      </c>
      <c r="H90" s="110">
        <v>83900</v>
      </c>
      <c r="I90" s="110">
        <v>83900</v>
      </c>
      <c r="J90" s="56">
        <f>J94</f>
        <v>7411.84</v>
      </c>
      <c r="K90" s="86">
        <f t="shared" si="4"/>
        <v>219.5599818708028</v>
      </c>
      <c r="L90" s="57">
        <f t="shared" si="5"/>
        <v>8.8341358760429092</v>
      </c>
    </row>
    <row r="91" spans="2:12" ht="25.5" x14ac:dyDescent="0.25">
      <c r="B91" s="149" t="s">
        <v>135</v>
      </c>
      <c r="C91" s="150"/>
      <c r="D91" s="80" t="s">
        <v>135</v>
      </c>
      <c r="E91" s="80" t="s">
        <v>135</v>
      </c>
      <c r="F91" s="81" t="s">
        <v>6</v>
      </c>
      <c r="G91" s="82">
        <v>0</v>
      </c>
      <c r="H91" s="111">
        <v>0</v>
      </c>
      <c r="I91" s="111">
        <v>0</v>
      </c>
      <c r="J91" s="82">
        <v>0</v>
      </c>
      <c r="K91" s="88">
        <f t="shared" si="4"/>
        <v>0</v>
      </c>
      <c r="L91" s="83">
        <f t="shared" si="5"/>
        <v>0</v>
      </c>
    </row>
    <row r="92" spans="2:12" x14ac:dyDescent="0.25">
      <c r="B92" s="145" t="s">
        <v>136</v>
      </c>
      <c r="C92" s="146"/>
      <c r="D92" t="s">
        <v>136</v>
      </c>
      <c r="E92" t="s">
        <v>136</v>
      </c>
      <c r="F92" s="28" t="s">
        <v>193</v>
      </c>
      <c r="G92" s="46">
        <v>0</v>
      </c>
      <c r="H92" s="102">
        <v>0</v>
      </c>
      <c r="I92" s="102">
        <v>0</v>
      </c>
      <c r="J92" s="46">
        <v>0</v>
      </c>
      <c r="K92" s="87">
        <f t="shared" si="4"/>
        <v>0</v>
      </c>
      <c r="L92" s="58">
        <f t="shared" si="5"/>
        <v>0</v>
      </c>
    </row>
    <row r="93" spans="2:12" x14ac:dyDescent="0.25">
      <c r="B93" s="145" t="s">
        <v>137</v>
      </c>
      <c r="C93" s="146"/>
      <c r="D93" t="s">
        <v>137</v>
      </c>
      <c r="E93" t="s">
        <v>137</v>
      </c>
      <c r="F93" s="28" t="s">
        <v>194</v>
      </c>
      <c r="G93" s="46">
        <v>0</v>
      </c>
      <c r="H93" s="102">
        <v>0</v>
      </c>
      <c r="I93" s="102">
        <v>0</v>
      </c>
      <c r="J93" s="46">
        <v>0</v>
      </c>
      <c r="K93" s="87">
        <f t="shared" si="4"/>
        <v>0</v>
      </c>
      <c r="L93" s="58">
        <f t="shared" si="5"/>
        <v>0</v>
      </c>
    </row>
    <row r="94" spans="2:12" x14ac:dyDescent="0.25">
      <c r="B94" s="149" t="s">
        <v>138</v>
      </c>
      <c r="C94" s="150"/>
      <c r="D94" s="80" t="s">
        <v>138</v>
      </c>
      <c r="E94" s="80" t="s">
        <v>138</v>
      </c>
      <c r="F94" s="81" t="s">
        <v>195</v>
      </c>
      <c r="G94" s="82">
        <f>G98+G105</f>
        <v>3375.77</v>
      </c>
      <c r="H94" s="111">
        <v>83900</v>
      </c>
      <c r="I94" s="111">
        <v>83900</v>
      </c>
      <c r="J94" s="82">
        <f>J98+J105</f>
        <v>7411.84</v>
      </c>
      <c r="K94" s="88">
        <f t="shared" si="4"/>
        <v>219.5599818708028</v>
      </c>
      <c r="L94" s="83">
        <f t="shared" si="5"/>
        <v>8.8341358760429092</v>
      </c>
    </row>
    <row r="95" spans="2:12" x14ac:dyDescent="0.25">
      <c r="B95" s="145" t="s">
        <v>139</v>
      </c>
      <c r="C95" s="146"/>
      <c r="D95" t="s">
        <v>139</v>
      </c>
      <c r="E95" t="s">
        <v>139</v>
      </c>
      <c r="F95" s="28" t="s">
        <v>196</v>
      </c>
      <c r="G95" s="46">
        <v>0</v>
      </c>
      <c r="H95" s="102">
        <v>0</v>
      </c>
      <c r="I95" s="102">
        <v>0</v>
      </c>
      <c r="J95" s="46">
        <v>0</v>
      </c>
      <c r="K95" s="87">
        <f t="shared" si="4"/>
        <v>0</v>
      </c>
      <c r="L95" s="58">
        <f t="shared" si="5"/>
        <v>0</v>
      </c>
    </row>
    <row r="96" spans="2:12" x14ac:dyDescent="0.25">
      <c r="B96" s="145" t="s">
        <v>140</v>
      </c>
      <c r="C96" s="146"/>
      <c r="D96" t="s">
        <v>140</v>
      </c>
      <c r="E96" t="s">
        <v>140</v>
      </c>
      <c r="F96" s="28" t="s">
        <v>197</v>
      </c>
      <c r="G96" s="46">
        <v>0</v>
      </c>
      <c r="H96" s="102">
        <v>0</v>
      </c>
      <c r="I96" s="102">
        <v>0</v>
      </c>
      <c r="J96" s="46">
        <v>0</v>
      </c>
      <c r="K96" s="87">
        <f t="shared" si="4"/>
        <v>0</v>
      </c>
      <c r="L96" s="58">
        <f t="shared" si="5"/>
        <v>0</v>
      </c>
    </row>
    <row r="97" spans="2:12" x14ac:dyDescent="0.25">
      <c r="B97" s="145" t="s">
        <v>141</v>
      </c>
      <c r="C97" s="146"/>
      <c r="D97" t="s">
        <v>141</v>
      </c>
      <c r="E97" t="s">
        <v>141</v>
      </c>
      <c r="F97" s="28" t="s">
        <v>198</v>
      </c>
      <c r="G97" s="46">
        <v>0</v>
      </c>
      <c r="H97" s="102">
        <v>67800</v>
      </c>
      <c r="I97" s="102">
        <v>67800</v>
      </c>
      <c r="J97" s="46">
        <v>0</v>
      </c>
      <c r="K97" s="87">
        <f t="shared" si="4"/>
        <v>0</v>
      </c>
      <c r="L97" s="58">
        <f t="shared" si="5"/>
        <v>0</v>
      </c>
    </row>
    <row r="98" spans="2:12" x14ac:dyDescent="0.25">
      <c r="B98" s="145" t="s">
        <v>142</v>
      </c>
      <c r="C98" s="146"/>
      <c r="D98" t="s">
        <v>142</v>
      </c>
      <c r="E98" t="s">
        <v>142</v>
      </c>
      <c r="F98" s="28" t="s">
        <v>199</v>
      </c>
      <c r="G98" s="46">
        <v>3291.25</v>
      </c>
      <c r="H98" s="102">
        <v>7400</v>
      </c>
      <c r="I98" s="102">
        <v>7400</v>
      </c>
      <c r="J98" s="46">
        <v>7268.39</v>
      </c>
      <c r="K98" s="87">
        <f t="shared" si="4"/>
        <v>220.83980250664644</v>
      </c>
      <c r="L98" s="58">
        <f t="shared" si="5"/>
        <v>98.221486486486484</v>
      </c>
    </row>
    <row r="99" spans="2:12" x14ac:dyDescent="0.25">
      <c r="B99" s="145" t="s">
        <v>143</v>
      </c>
      <c r="C99" s="146"/>
      <c r="D99" t="s">
        <v>143</v>
      </c>
      <c r="E99" t="s">
        <v>143</v>
      </c>
      <c r="F99" s="28" t="s">
        <v>200</v>
      </c>
      <c r="G99" s="46">
        <v>0</v>
      </c>
      <c r="H99" s="102">
        <v>0</v>
      </c>
      <c r="I99" s="102">
        <v>0</v>
      </c>
      <c r="J99" s="46">
        <v>0</v>
      </c>
      <c r="K99" s="87">
        <f t="shared" si="4"/>
        <v>0</v>
      </c>
      <c r="L99" s="58">
        <f t="shared" si="5"/>
        <v>0</v>
      </c>
    </row>
    <row r="100" spans="2:12" x14ac:dyDescent="0.25">
      <c r="B100" s="145" t="s">
        <v>144</v>
      </c>
      <c r="C100" s="146"/>
      <c r="D100" t="s">
        <v>144</v>
      </c>
      <c r="E100" t="s">
        <v>144</v>
      </c>
      <c r="F100" s="28" t="s">
        <v>201</v>
      </c>
      <c r="G100" s="46">
        <v>0</v>
      </c>
      <c r="H100" s="102">
        <v>0</v>
      </c>
      <c r="I100" s="102">
        <v>0</v>
      </c>
      <c r="J100" s="46">
        <v>0</v>
      </c>
      <c r="K100" s="87">
        <f t="shared" si="4"/>
        <v>0</v>
      </c>
      <c r="L100" s="58">
        <f t="shared" si="5"/>
        <v>0</v>
      </c>
    </row>
    <row r="101" spans="2:12" x14ac:dyDescent="0.25">
      <c r="B101" s="145" t="s">
        <v>145</v>
      </c>
      <c r="C101" s="146"/>
      <c r="D101" t="s">
        <v>145</v>
      </c>
      <c r="E101" t="s">
        <v>145</v>
      </c>
      <c r="F101" s="28" t="s">
        <v>202</v>
      </c>
      <c r="G101" s="46">
        <v>0</v>
      </c>
      <c r="H101" s="102">
        <v>55000</v>
      </c>
      <c r="I101" s="102">
        <v>55000</v>
      </c>
      <c r="J101" s="46">
        <v>0</v>
      </c>
      <c r="K101" s="87">
        <f t="shared" si="4"/>
        <v>0</v>
      </c>
      <c r="L101" s="58">
        <f t="shared" si="5"/>
        <v>0</v>
      </c>
    </row>
    <row r="102" spans="2:12" x14ac:dyDescent="0.25">
      <c r="B102" s="145" t="s">
        <v>146</v>
      </c>
      <c r="C102" s="146"/>
      <c r="D102" t="s">
        <v>146</v>
      </c>
      <c r="E102" t="s">
        <v>146</v>
      </c>
      <c r="F102" s="28" t="s">
        <v>203</v>
      </c>
      <c r="G102" s="46">
        <v>0</v>
      </c>
      <c r="H102" s="102">
        <v>5400</v>
      </c>
      <c r="I102" s="102">
        <v>5400</v>
      </c>
      <c r="J102" s="46">
        <v>0</v>
      </c>
      <c r="K102" s="87">
        <f t="shared" ref="K102:K108" si="6">IF(G102,J102/G102,0)*100</f>
        <v>0</v>
      </c>
      <c r="L102" s="58">
        <f t="shared" ref="L102:L108" si="7">IF(I102,J102/I102,0)*100</f>
        <v>0</v>
      </c>
    </row>
    <row r="103" spans="2:12" x14ac:dyDescent="0.25">
      <c r="B103" s="145" t="s">
        <v>147</v>
      </c>
      <c r="C103" s="146"/>
      <c r="D103" t="s">
        <v>147</v>
      </c>
      <c r="E103" t="s">
        <v>147</v>
      </c>
      <c r="F103" s="28" t="s">
        <v>204</v>
      </c>
      <c r="G103" s="46">
        <v>0</v>
      </c>
      <c r="H103" s="102">
        <v>0</v>
      </c>
      <c r="I103" s="102">
        <v>0</v>
      </c>
      <c r="J103" s="46">
        <v>0</v>
      </c>
      <c r="K103" s="87">
        <f t="shared" si="6"/>
        <v>0</v>
      </c>
      <c r="L103" s="58">
        <f t="shared" si="7"/>
        <v>0</v>
      </c>
    </row>
    <row r="104" spans="2:12" x14ac:dyDescent="0.25">
      <c r="B104" s="145" t="s">
        <v>148</v>
      </c>
      <c r="C104" s="146"/>
      <c r="D104" t="s">
        <v>148</v>
      </c>
      <c r="E104" t="s">
        <v>148</v>
      </c>
      <c r="F104" s="28" t="s">
        <v>205</v>
      </c>
      <c r="G104" s="46">
        <v>0</v>
      </c>
      <c r="H104" s="102">
        <v>0</v>
      </c>
      <c r="I104" s="102">
        <v>0</v>
      </c>
      <c r="J104" s="46">
        <v>0</v>
      </c>
      <c r="K104" s="87">
        <f t="shared" si="6"/>
        <v>0</v>
      </c>
      <c r="L104" s="58">
        <f t="shared" si="7"/>
        <v>0</v>
      </c>
    </row>
    <row r="105" spans="2:12" ht="25.5" x14ac:dyDescent="0.25">
      <c r="B105" s="145" t="s">
        <v>149</v>
      </c>
      <c r="C105" s="146"/>
      <c r="D105" t="s">
        <v>149</v>
      </c>
      <c r="E105" t="s">
        <v>149</v>
      </c>
      <c r="F105" s="28" t="s">
        <v>206</v>
      </c>
      <c r="G105" s="46">
        <v>84.52</v>
      </c>
      <c r="H105" s="102">
        <v>16100</v>
      </c>
      <c r="I105" s="102">
        <v>16100</v>
      </c>
      <c r="J105" s="46">
        <v>143.44999999999999</v>
      </c>
      <c r="K105" s="87">
        <f t="shared" si="6"/>
        <v>169.72314245149076</v>
      </c>
      <c r="L105" s="58">
        <f t="shared" si="7"/>
        <v>0.89099378881987579</v>
      </c>
    </row>
    <row r="106" spans="2:12" x14ac:dyDescent="0.25">
      <c r="B106" s="145" t="s">
        <v>150</v>
      </c>
      <c r="C106" s="146"/>
      <c r="D106" t="s">
        <v>150</v>
      </c>
      <c r="E106" t="s">
        <v>150</v>
      </c>
      <c r="F106" s="28" t="s">
        <v>207</v>
      </c>
      <c r="G106" s="46">
        <v>84.52</v>
      </c>
      <c r="H106" s="102">
        <v>16100</v>
      </c>
      <c r="I106" s="102">
        <v>16100</v>
      </c>
      <c r="J106" s="46">
        <v>143.44999999999999</v>
      </c>
      <c r="K106" s="87">
        <f t="shared" si="6"/>
        <v>169.72314245149076</v>
      </c>
      <c r="L106" s="58">
        <f t="shared" si="7"/>
        <v>0.89099378881987579</v>
      </c>
    </row>
    <row r="107" spans="2:12" x14ac:dyDescent="0.25">
      <c r="B107" s="151" t="s">
        <v>151</v>
      </c>
      <c r="C107" s="152"/>
      <c r="D107" t="s">
        <v>151</v>
      </c>
      <c r="E107" t="s">
        <v>151</v>
      </c>
      <c r="F107" s="84" t="s">
        <v>208</v>
      </c>
      <c r="G107" s="46">
        <v>0</v>
      </c>
      <c r="H107" s="112">
        <v>0</v>
      </c>
      <c r="I107" s="112">
        <v>0</v>
      </c>
      <c r="J107" s="46">
        <v>0</v>
      </c>
      <c r="K107" s="89">
        <f t="shared" si="6"/>
        <v>0</v>
      </c>
      <c r="L107" s="58">
        <f t="shared" si="7"/>
        <v>0</v>
      </c>
    </row>
    <row r="108" spans="2:12" ht="17.45" customHeight="1" x14ac:dyDescent="0.25">
      <c r="B108" s="153" t="s">
        <v>152</v>
      </c>
      <c r="C108" s="153"/>
      <c r="D108" s="85" t="s">
        <v>152</v>
      </c>
      <c r="E108" s="85" t="s">
        <v>152</v>
      </c>
      <c r="F108" s="28" t="s">
        <v>209</v>
      </c>
      <c r="G108" s="46">
        <v>0</v>
      </c>
      <c r="H108" s="102">
        <v>0</v>
      </c>
      <c r="I108" s="102">
        <v>0</v>
      </c>
      <c r="J108" s="46">
        <v>0</v>
      </c>
      <c r="K108" s="87">
        <f t="shared" si="6"/>
        <v>0</v>
      </c>
      <c r="L108" s="58">
        <f t="shared" si="7"/>
        <v>0</v>
      </c>
    </row>
    <row r="111" spans="2:12" x14ac:dyDescent="0.25">
      <c r="B111" t="s">
        <v>269</v>
      </c>
    </row>
    <row r="112" spans="2:12" x14ac:dyDescent="0.25">
      <c r="I112" t="s">
        <v>255</v>
      </c>
    </row>
    <row r="114" spans="9:9" x14ac:dyDescent="0.25">
      <c r="I114" t="s">
        <v>256</v>
      </c>
    </row>
  </sheetData>
  <mergeCells count="97">
    <mergeCell ref="B12:F12"/>
    <mergeCell ref="B13:F13"/>
    <mergeCell ref="B35:F35"/>
    <mergeCell ref="B36:F36"/>
    <mergeCell ref="B6:L6"/>
    <mergeCell ref="B8:L8"/>
    <mergeCell ref="B10:L10"/>
    <mergeCell ref="B14:E14"/>
    <mergeCell ref="B15:E15"/>
    <mergeCell ref="B17:E17"/>
    <mergeCell ref="B18:E18"/>
    <mergeCell ref="B19:E19"/>
    <mergeCell ref="B20:E20"/>
    <mergeCell ref="B21:E21"/>
    <mergeCell ref="B22:E22"/>
    <mergeCell ref="B28:E28"/>
    <mergeCell ref="B23:E23"/>
    <mergeCell ref="B24:E24"/>
    <mergeCell ref="B25:E25"/>
    <mergeCell ref="B26:E26"/>
    <mergeCell ref="B27:E27"/>
    <mergeCell ref="B40:C40"/>
    <mergeCell ref="B41:C41"/>
    <mergeCell ref="B42:C42"/>
    <mergeCell ref="B37:E37"/>
    <mergeCell ref="B29:E29"/>
    <mergeCell ref="B30:E30"/>
    <mergeCell ref="B31:E31"/>
    <mergeCell ref="B33:E33"/>
    <mergeCell ref="B38:C38"/>
    <mergeCell ref="B39:C39"/>
    <mergeCell ref="B32:E32"/>
    <mergeCell ref="B43:C43"/>
    <mergeCell ref="B44:C44"/>
    <mergeCell ref="B45:C45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85:C85"/>
    <mergeCell ref="B86:C86"/>
    <mergeCell ref="B87:C87"/>
    <mergeCell ref="B88:C88"/>
    <mergeCell ref="B79:C79"/>
    <mergeCell ref="B80:C80"/>
    <mergeCell ref="B81:C81"/>
    <mergeCell ref="B82:C82"/>
    <mergeCell ref="B83:C83"/>
    <mergeCell ref="B84:C84"/>
    <mergeCell ref="B107:C107"/>
    <mergeCell ref="B108:C10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94:C94"/>
    <mergeCell ref="B95:C95"/>
    <mergeCell ref="B96:C96"/>
    <mergeCell ref="B97:C97"/>
    <mergeCell ref="B98:C98"/>
    <mergeCell ref="B89:C89"/>
    <mergeCell ref="B90:C90"/>
    <mergeCell ref="B91:C91"/>
    <mergeCell ref="B92:C92"/>
    <mergeCell ref="B93:C93"/>
  </mergeCells>
  <pageMargins left="0.7" right="0.7" top="0.75" bottom="0.75" header="0.3" footer="0.3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opLeftCell="A7" workbookViewId="0">
      <selection activeCell="F13" sqref="F13"/>
    </sheetView>
  </sheetViews>
  <sheetFormatPr defaultRowHeight="15" x14ac:dyDescent="0.25"/>
  <cols>
    <col min="1" max="1" width="5.28515625" customWidth="1"/>
    <col min="2" max="2" width="37.7109375" customWidth="1"/>
    <col min="3" max="6" width="25.28515625" customWidth="1"/>
    <col min="7" max="8" width="15.7109375" customWidth="1"/>
  </cols>
  <sheetData>
    <row r="1" spans="1:8" x14ac:dyDescent="0.25">
      <c r="A1" s="77" t="s">
        <v>251</v>
      </c>
      <c r="B1" s="78"/>
    </row>
    <row r="2" spans="1:8" x14ac:dyDescent="0.25">
      <c r="A2" s="77" t="s">
        <v>252</v>
      </c>
      <c r="B2" s="78"/>
    </row>
    <row r="3" spans="1:8" x14ac:dyDescent="0.25">
      <c r="A3" s="77" t="s">
        <v>253</v>
      </c>
      <c r="B3" s="78"/>
    </row>
    <row r="4" spans="1:8" x14ac:dyDescent="0.25">
      <c r="C4" s="94"/>
      <c r="D4" s="94"/>
      <c r="E4" s="94"/>
      <c r="F4" s="94"/>
    </row>
    <row r="5" spans="1:8" ht="18" x14ac:dyDescent="0.25">
      <c r="B5" s="19"/>
      <c r="C5" s="19"/>
      <c r="D5" s="19"/>
      <c r="E5" s="19"/>
      <c r="F5" s="3"/>
      <c r="G5" s="3"/>
      <c r="H5" s="3"/>
    </row>
    <row r="6" spans="1:8" ht="15.75" customHeight="1" x14ac:dyDescent="0.25">
      <c r="B6" s="122" t="s">
        <v>37</v>
      </c>
      <c r="C6" s="122"/>
      <c r="D6" s="122"/>
      <c r="E6" s="122"/>
      <c r="F6" s="122"/>
      <c r="G6" s="122"/>
      <c r="H6" s="122"/>
    </row>
    <row r="7" spans="1:8" ht="18" x14ac:dyDescent="0.25">
      <c r="B7" s="19"/>
      <c r="C7" s="19"/>
      <c r="D7" s="19"/>
      <c r="E7" s="19"/>
      <c r="F7" s="3"/>
      <c r="G7" s="3"/>
      <c r="H7" s="3"/>
    </row>
    <row r="8" spans="1:8" ht="25.5" x14ac:dyDescent="0.25">
      <c r="B8" s="37" t="s">
        <v>7</v>
      </c>
      <c r="C8" s="37" t="s">
        <v>263</v>
      </c>
      <c r="D8" s="109" t="s">
        <v>261</v>
      </c>
      <c r="E8" s="109" t="s">
        <v>262</v>
      </c>
      <c r="F8" s="37" t="s">
        <v>272</v>
      </c>
      <c r="G8" s="37" t="s">
        <v>17</v>
      </c>
      <c r="H8" s="37" t="s">
        <v>48</v>
      </c>
    </row>
    <row r="9" spans="1:8" x14ac:dyDescent="0.25">
      <c r="B9" s="37">
        <v>1</v>
      </c>
      <c r="C9" s="37">
        <v>5</v>
      </c>
      <c r="D9" s="37">
        <v>3</v>
      </c>
      <c r="E9" s="37">
        <v>4</v>
      </c>
      <c r="F9" s="37">
        <v>5</v>
      </c>
      <c r="G9" s="37" t="s">
        <v>19</v>
      </c>
      <c r="H9" s="37" t="s">
        <v>20</v>
      </c>
    </row>
    <row r="10" spans="1:8" x14ac:dyDescent="0.25">
      <c r="B10" s="91" t="s">
        <v>36</v>
      </c>
      <c r="C10" s="92">
        <f>C11+C14+C16+C18+C20</f>
        <v>1220006.8500000001</v>
      </c>
      <c r="D10" s="92">
        <f>D11+D14+D16+D18+D20</f>
        <v>2422000</v>
      </c>
      <c r="E10" s="92">
        <f>E11+E14+E16+E18+E20</f>
        <v>2422001</v>
      </c>
      <c r="F10" s="92">
        <f>F11+F14+F16+F18+F20</f>
        <v>1081494.6600000001</v>
      </c>
      <c r="G10" s="93">
        <f>IF(C10,F10/C10,0)*100</f>
        <v>88.646605549796703</v>
      </c>
      <c r="H10" s="93">
        <f>IF(E10,F10/E10,0)*100</f>
        <v>44.652940275416903</v>
      </c>
    </row>
    <row r="11" spans="1:8" x14ac:dyDescent="0.25">
      <c r="B11" s="6" t="s">
        <v>34</v>
      </c>
      <c r="C11" s="56">
        <f>C12+C13</f>
        <v>73834.929999999993</v>
      </c>
      <c r="D11" s="56">
        <f>D12+D13</f>
        <v>152500</v>
      </c>
      <c r="E11" s="56">
        <f>E12+E13</f>
        <v>152500</v>
      </c>
      <c r="F11" s="56">
        <v>60271.68</v>
      </c>
      <c r="G11" s="59">
        <f t="shared" ref="G11:G33" si="0">IF(C11,F11/C11,0)*100</f>
        <v>81.63030695634167</v>
      </c>
      <c r="H11" s="59">
        <f t="shared" ref="H11:H33" si="1">IF(E11,F11/E11,0)*100</f>
        <v>39.522413114754094</v>
      </c>
    </row>
    <row r="12" spans="1:8" x14ac:dyDescent="0.25">
      <c r="B12" s="31" t="s">
        <v>33</v>
      </c>
      <c r="C12" s="96">
        <v>13305.97</v>
      </c>
      <c r="D12" s="95">
        <v>51900</v>
      </c>
      <c r="E12" s="95">
        <v>51900</v>
      </c>
      <c r="F12" s="96">
        <v>8861.4</v>
      </c>
      <c r="G12" s="47">
        <f t="shared" si="0"/>
        <v>66.597174050445034</v>
      </c>
      <c r="H12" s="47">
        <f t="shared" si="1"/>
        <v>17.073988439306358</v>
      </c>
    </row>
    <row r="13" spans="1:8" ht="25.5" x14ac:dyDescent="0.25">
      <c r="B13" s="51" t="s">
        <v>210</v>
      </c>
      <c r="C13" s="96">
        <v>60528.959999999999</v>
      </c>
      <c r="D13" s="95">
        <v>100600</v>
      </c>
      <c r="E13" s="95">
        <v>100600</v>
      </c>
      <c r="F13" s="96">
        <f>F11-F12</f>
        <v>51410.28</v>
      </c>
      <c r="G13" s="47">
        <f t="shared" si="0"/>
        <v>84.935012926043996</v>
      </c>
      <c r="H13" s="47">
        <f t="shared" si="1"/>
        <v>51.103658051689862</v>
      </c>
    </row>
    <row r="14" spans="1:8" x14ac:dyDescent="0.25">
      <c r="B14" s="6" t="s">
        <v>29</v>
      </c>
      <c r="C14" s="56">
        <v>0</v>
      </c>
      <c r="D14" s="56">
        <v>0</v>
      </c>
      <c r="E14" s="56">
        <v>0</v>
      </c>
      <c r="F14" s="56">
        <v>0</v>
      </c>
      <c r="G14" s="59">
        <f t="shared" si="0"/>
        <v>0</v>
      </c>
      <c r="H14" s="59">
        <f t="shared" si="1"/>
        <v>0</v>
      </c>
    </row>
    <row r="15" spans="1:8" x14ac:dyDescent="0.25">
      <c r="B15" s="29" t="s">
        <v>28</v>
      </c>
      <c r="C15" s="46">
        <v>0</v>
      </c>
      <c r="D15" s="46">
        <v>0</v>
      </c>
      <c r="E15" s="46">
        <v>0</v>
      </c>
      <c r="F15" s="46">
        <v>0</v>
      </c>
      <c r="G15" s="47">
        <f t="shared" si="0"/>
        <v>0</v>
      </c>
      <c r="H15" s="47">
        <f t="shared" si="1"/>
        <v>0</v>
      </c>
    </row>
    <row r="16" spans="1:8" x14ac:dyDescent="0.25">
      <c r="B16" s="6" t="s">
        <v>211</v>
      </c>
      <c r="C16" s="56">
        <f>C17</f>
        <v>104677.74</v>
      </c>
      <c r="D16" s="56">
        <f>D17</f>
        <v>180000</v>
      </c>
      <c r="E16" s="56">
        <f>E17</f>
        <v>180001</v>
      </c>
      <c r="F16" s="56">
        <f>F17</f>
        <v>74204.67</v>
      </c>
      <c r="G16" s="59">
        <f t="shared" si="0"/>
        <v>70.888681777042564</v>
      </c>
      <c r="H16" s="59">
        <f t="shared" si="1"/>
        <v>41.224587641179774</v>
      </c>
    </row>
    <row r="17" spans="2:8" x14ac:dyDescent="0.25">
      <c r="B17" s="29" t="s">
        <v>212</v>
      </c>
      <c r="C17" s="46">
        <v>104677.74</v>
      </c>
      <c r="D17" s="46">
        <v>180000</v>
      </c>
      <c r="E17" s="46">
        <v>180001</v>
      </c>
      <c r="F17" s="46">
        <v>74204.67</v>
      </c>
      <c r="G17" s="47">
        <f t="shared" si="0"/>
        <v>70.888681777042564</v>
      </c>
      <c r="H17" s="47">
        <f t="shared" si="1"/>
        <v>41.224587641179774</v>
      </c>
    </row>
    <row r="18" spans="2:8" x14ac:dyDescent="0.25">
      <c r="B18" s="6" t="s">
        <v>213</v>
      </c>
      <c r="C18" s="56">
        <f>C19</f>
        <v>1041494.18</v>
      </c>
      <c r="D18" s="56">
        <f>D19</f>
        <v>2089500</v>
      </c>
      <c r="E18" s="56">
        <f>E19</f>
        <v>2089500</v>
      </c>
      <c r="F18" s="56">
        <f>F19</f>
        <v>947018.31</v>
      </c>
      <c r="G18" s="59">
        <f t="shared" si="0"/>
        <v>90.928814407777097</v>
      </c>
      <c r="H18" s="59">
        <f t="shared" si="1"/>
        <v>45.322723618090457</v>
      </c>
    </row>
    <row r="19" spans="2:8" x14ac:dyDescent="0.25">
      <c r="B19" s="29" t="s">
        <v>214</v>
      </c>
      <c r="C19" s="46">
        <v>1041494.18</v>
      </c>
      <c r="D19" s="46">
        <v>2089500</v>
      </c>
      <c r="E19" s="46">
        <v>2089500</v>
      </c>
      <c r="F19" s="46">
        <v>947018.31</v>
      </c>
      <c r="G19" s="47">
        <f t="shared" si="0"/>
        <v>90.928814407777097</v>
      </c>
      <c r="H19" s="47">
        <f t="shared" si="1"/>
        <v>45.322723618090457</v>
      </c>
    </row>
    <row r="20" spans="2:8" x14ac:dyDescent="0.25">
      <c r="B20" s="6" t="s">
        <v>215</v>
      </c>
      <c r="C20" s="56">
        <v>0</v>
      </c>
      <c r="D20" s="56">
        <v>0</v>
      </c>
      <c r="E20" s="56">
        <v>0</v>
      </c>
      <c r="F20" s="56">
        <v>0</v>
      </c>
      <c r="G20" s="59">
        <f t="shared" si="0"/>
        <v>0</v>
      </c>
      <c r="H20" s="59">
        <f t="shared" si="1"/>
        <v>0</v>
      </c>
    </row>
    <row r="21" spans="2:8" x14ac:dyDescent="0.25">
      <c r="B21" s="29" t="s">
        <v>216</v>
      </c>
      <c r="C21" s="46">
        <v>0</v>
      </c>
      <c r="D21" s="46">
        <v>0</v>
      </c>
      <c r="E21" s="46">
        <v>0</v>
      </c>
      <c r="F21" s="46">
        <v>0</v>
      </c>
      <c r="G21" s="47">
        <f t="shared" si="0"/>
        <v>0</v>
      </c>
      <c r="H21" s="47">
        <f t="shared" si="1"/>
        <v>0</v>
      </c>
    </row>
    <row r="22" spans="2:8" ht="15.75" customHeight="1" x14ac:dyDescent="0.25">
      <c r="B22" s="91" t="s">
        <v>35</v>
      </c>
      <c r="C22" s="92">
        <f>C23+C26+C28+C30</f>
        <v>1212968.55</v>
      </c>
      <c r="D22" s="92">
        <f>D23+D26+D28+D30+D32</f>
        <v>2422000</v>
      </c>
      <c r="E22" s="92">
        <f>E23+E26+E28+E30+E32</f>
        <v>2422001</v>
      </c>
      <c r="F22" s="92">
        <f>F23+F26+F28+F30</f>
        <v>1244746.1099999999</v>
      </c>
      <c r="G22" s="93">
        <f t="shared" si="0"/>
        <v>102.6198173068873</v>
      </c>
      <c r="H22" s="93">
        <f t="shared" si="1"/>
        <v>51.393294635303612</v>
      </c>
    </row>
    <row r="23" spans="2:8" ht="15.75" customHeight="1" x14ac:dyDescent="0.25">
      <c r="B23" s="6" t="s">
        <v>34</v>
      </c>
      <c r="C23" s="56">
        <f>C24+C25</f>
        <v>65740.319999999992</v>
      </c>
      <c r="D23" s="56">
        <f>D24+D25</f>
        <v>152500</v>
      </c>
      <c r="E23" s="56">
        <f>E24+E25</f>
        <v>152500</v>
      </c>
      <c r="F23" s="56">
        <f>F24+F25</f>
        <v>65113.93</v>
      </c>
      <c r="G23" s="59">
        <f t="shared" si="0"/>
        <v>99.047175310372708</v>
      </c>
      <c r="H23" s="59">
        <f t="shared" si="1"/>
        <v>42.697659016393445</v>
      </c>
    </row>
    <row r="24" spans="2:8" x14ac:dyDescent="0.25">
      <c r="B24" s="31" t="s">
        <v>33</v>
      </c>
      <c r="C24" s="46">
        <v>13305.97</v>
      </c>
      <c r="D24" s="46">
        <v>51900</v>
      </c>
      <c r="E24" s="46">
        <v>51900</v>
      </c>
      <c r="F24" s="46">
        <v>8861.4</v>
      </c>
      <c r="G24" s="47">
        <f t="shared" si="0"/>
        <v>66.597174050445034</v>
      </c>
      <c r="H24" s="47">
        <f t="shared" si="1"/>
        <v>17.073988439306358</v>
      </c>
    </row>
    <row r="25" spans="2:8" ht="25.5" x14ac:dyDescent="0.25">
      <c r="B25" s="51" t="s">
        <v>210</v>
      </c>
      <c r="C25" s="46">
        <v>52434.35</v>
      </c>
      <c r="D25" s="46">
        <v>100600</v>
      </c>
      <c r="E25" s="46">
        <v>100600</v>
      </c>
      <c r="F25" s="46">
        <v>56252.53</v>
      </c>
      <c r="G25" s="47">
        <f t="shared" si="0"/>
        <v>107.28182956401673</v>
      </c>
      <c r="H25" s="47">
        <f t="shared" si="1"/>
        <v>55.917027833001988</v>
      </c>
    </row>
    <row r="26" spans="2:8" x14ac:dyDescent="0.25">
      <c r="B26" s="6" t="s">
        <v>29</v>
      </c>
      <c r="C26" s="56">
        <v>0</v>
      </c>
      <c r="D26" s="56">
        <v>0</v>
      </c>
      <c r="E26" s="56">
        <v>0</v>
      </c>
      <c r="F26" s="56">
        <v>0</v>
      </c>
      <c r="G26" s="59">
        <f t="shared" si="0"/>
        <v>0</v>
      </c>
      <c r="H26" s="59">
        <f t="shared" si="1"/>
        <v>0</v>
      </c>
    </row>
    <row r="27" spans="2:8" x14ac:dyDescent="0.25">
      <c r="B27" s="29" t="s">
        <v>28</v>
      </c>
      <c r="C27" s="46">
        <v>0</v>
      </c>
      <c r="D27" s="46">
        <v>0</v>
      </c>
      <c r="E27" s="46">
        <v>0</v>
      </c>
      <c r="F27" s="46">
        <v>0</v>
      </c>
      <c r="G27" s="47">
        <f t="shared" si="0"/>
        <v>0</v>
      </c>
      <c r="H27" s="47">
        <f t="shared" si="1"/>
        <v>0</v>
      </c>
    </row>
    <row r="28" spans="2:8" x14ac:dyDescent="0.25">
      <c r="B28" s="6" t="s">
        <v>211</v>
      </c>
      <c r="C28" s="56">
        <f>C29</f>
        <v>103053.82</v>
      </c>
      <c r="D28" s="56">
        <f>D29</f>
        <v>180000</v>
      </c>
      <c r="E28" s="56">
        <f>E29</f>
        <v>180001</v>
      </c>
      <c r="F28" s="56">
        <f>F29</f>
        <v>90669.94</v>
      </c>
      <c r="G28" s="59">
        <f t="shared" si="0"/>
        <v>87.983094658693872</v>
      </c>
      <c r="H28" s="59">
        <f t="shared" si="1"/>
        <v>50.371909044949746</v>
      </c>
    </row>
    <row r="29" spans="2:8" x14ac:dyDescent="0.25">
      <c r="B29" s="29" t="s">
        <v>212</v>
      </c>
      <c r="C29" s="46">
        <v>103053.82</v>
      </c>
      <c r="D29" s="46">
        <v>180000</v>
      </c>
      <c r="E29" s="46">
        <v>180001</v>
      </c>
      <c r="F29" s="46">
        <v>90669.94</v>
      </c>
      <c r="G29" s="47">
        <f t="shared" si="0"/>
        <v>87.983094658693872</v>
      </c>
      <c r="H29" s="47">
        <f t="shared" si="1"/>
        <v>50.371909044949746</v>
      </c>
    </row>
    <row r="30" spans="2:8" x14ac:dyDescent="0.25">
      <c r="B30" s="6" t="s">
        <v>213</v>
      </c>
      <c r="C30" s="56">
        <f>C31</f>
        <v>1044174.41</v>
      </c>
      <c r="D30" s="56">
        <f>D31</f>
        <v>2089500</v>
      </c>
      <c r="E30" s="56">
        <f>E31</f>
        <v>2089500</v>
      </c>
      <c r="F30" s="56">
        <f>F31</f>
        <v>1088962.24</v>
      </c>
      <c r="G30" s="59">
        <f t="shared" si="0"/>
        <v>104.28930546191033</v>
      </c>
      <c r="H30" s="59">
        <f t="shared" si="1"/>
        <v>52.115924383823888</v>
      </c>
    </row>
    <row r="31" spans="2:8" x14ac:dyDescent="0.25">
      <c r="B31" s="29" t="s">
        <v>214</v>
      </c>
      <c r="C31" s="46">
        <v>1044174.41</v>
      </c>
      <c r="D31" s="46">
        <v>2089500</v>
      </c>
      <c r="E31" s="46">
        <v>2089500</v>
      </c>
      <c r="F31" s="46">
        <f>146.45+1088815.79</f>
        <v>1088962.24</v>
      </c>
      <c r="G31" s="47">
        <f t="shared" si="0"/>
        <v>104.28930546191033</v>
      </c>
      <c r="H31" s="47">
        <f t="shared" si="1"/>
        <v>52.115924383823888</v>
      </c>
    </row>
    <row r="32" spans="2:8" x14ac:dyDescent="0.25">
      <c r="B32" s="6" t="s">
        <v>215</v>
      </c>
      <c r="C32" s="56">
        <v>0</v>
      </c>
      <c r="D32" s="56">
        <v>0</v>
      </c>
      <c r="E32" s="56">
        <v>0</v>
      </c>
      <c r="F32" s="56">
        <v>0</v>
      </c>
      <c r="G32" s="59">
        <f t="shared" si="0"/>
        <v>0</v>
      </c>
      <c r="H32" s="59">
        <f t="shared" si="1"/>
        <v>0</v>
      </c>
    </row>
    <row r="33" spans="2:8" x14ac:dyDescent="0.25">
      <c r="B33" s="29" t="s">
        <v>216</v>
      </c>
      <c r="C33" s="46">
        <v>0</v>
      </c>
      <c r="D33" s="46">
        <v>0</v>
      </c>
      <c r="E33" s="46">
        <v>0</v>
      </c>
      <c r="F33" s="46">
        <v>0</v>
      </c>
      <c r="G33" s="47">
        <f t="shared" si="0"/>
        <v>0</v>
      </c>
      <c r="H33" s="47">
        <f t="shared" si="1"/>
        <v>0</v>
      </c>
    </row>
    <row r="35" spans="2:8" x14ac:dyDescent="0.25">
      <c r="B35" t="s">
        <v>269</v>
      </c>
    </row>
    <row r="37" spans="2:8" x14ac:dyDescent="0.25">
      <c r="E37" t="s">
        <v>255</v>
      </c>
    </row>
    <row r="39" spans="2:8" x14ac:dyDescent="0.25">
      <c r="E39" t="s">
        <v>256</v>
      </c>
    </row>
  </sheetData>
  <mergeCells count="1">
    <mergeCell ref="B6:H6"/>
  </mergeCells>
  <pageMargins left="0.7" right="0.7" top="0.75" bottom="0.75" header="0.3" footer="0.3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>
      <selection activeCell="E18" sqref="E18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1:8" x14ac:dyDescent="0.25">
      <c r="A1" s="77" t="s">
        <v>251</v>
      </c>
      <c r="B1" s="78"/>
    </row>
    <row r="2" spans="1:8" x14ac:dyDescent="0.25">
      <c r="A2" s="77" t="s">
        <v>252</v>
      </c>
      <c r="B2" s="78"/>
    </row>
    <row r="3" spans="1:8" x14ac:dyDescent="0.25">
      <c r="A3" s="77" t="s">
        <v>253</v>
      </c>
      <c r="B3" s="78"/>
    </row>
    <row r="5" spans="1:8" ht="18" x14ac:dyDescent="0.25">
      <c r="B5" s="19"/>
      <c r="C5" s="19"/>
      <c r="D5" s="19"/>
      <c r="E5" s="19"/>
      <c r="F5" s="3"/>
      <c r="G5" s="3"/>
      <c r="H5" s="3"/>
    </row>
    <row r="6" spans="1:8" ht="15.75" customHeight="1" x14ac:dyDescent="0.25">
      <c r="B6" s="122" t="s">
        <v>46</v>
      </c>
      <c r="C6" s="122"/>
      <c r="D6" s="122"/>
      <c r="E6" s="122"/>
      <c r="F6" s="122"/>
      <c r="G6" s="122"/>
      <c r="H6" s="122"/>
    </row>
    <row r="7" spans="1:8" ht="18" x14ac:dyDescent="0.25">
      <c r="B7" s="19"/>
      <c r="C7" s="19"/>
      <c r="D7" s="19"/>
      <c r="E7" s="19"/>
      <c r="F7" s="3"/>
      <c r="G7" s="3"/>
      <c r="H7" s="3"/>
    </row>
    <row r="8" spans="1:8" ht="25.5" x14ac:dyDescent="0.25">
      <c r="B8" s="37" t="s">
        <v>7</v>
      </c>
      <c r="C8" s="37" t="s">
        <v>265</v>
      </c>
      <c r="D8" s="109" t="s">
        <v>270</v>
      </c>
      <c r="E8" s="109" t="s">
        <v>271</v>
      </c>
      <c r="F8" s="37" t="s">
        <v>274</v>
      </c>
      <c r="G8" s="37" t="s">
        <v>17</v>
      </c>
      <c r="H8" s="37" t="s">
        <v>48</v>
      </c>
    </row>
    <row r="9" spans="1:8" x14ac:dyDescent="0.25">
      <c r="B9" s="37">
        <v>1</v>
      </c>
      <c r="C9" s="37">
        <v>5</v>
      </c>
      <c r="D9" s="109">
        <v>3</v>
      </c>
      <c r="E9" s="109">
        <v>4</v>
      </c>
      <c r="F9" s="37">
        <v>5</v>
      </c>
      <c r="G9" s="37" t="s">
        <v>19</v>
      </c>
      <c r="H9" s="37" t="s">
        <v>20</v>
      </c>
    </row>
    <row r="10" spans="1:8" ht="15.75" customHeight="1" x14ac:dyDescent="0.25">
      <c r="B10" s="6" t="s">
        <v>35</v>
      </c>
      <c r="C10" s="47">
        <f>C11</f>
        <v>1212968.55</v>
      </c>
      <c r="D10" s="102">
        <v>2422000</v>
      </c>
      <c r="E10" s="102">
        <v>2422000</v>
      </c>
      <c r="F10" s="47">
        <f>F11</f>
        <v>1244746.1100000001</v>
      </c>
      <c r="G10" s="47">
        <f>F10/C10*100</f>
        <v>102.61981730688731</v>
      </c>
      <c r="H10" s="47">
        <f>F10/E10*100</f>
        <v>51.393315854665566</v>
      </c>
    </row>
    <row r="11" spans="1:8" ht="15.75" customHeight="1" x14ac:dyDescent="0.25">
      <c r="B11" s="6" t="s">
        <v>65</v>
      </c>
      <c r="C11" s="47">
        <v>1212968.55</v>
      </c>
      <c r="D11" s="102">
        <v>2422000</v>
      </c>
      <c r="E11" s="102">
        <v>2422000</v>
      </c>
      <c r="F11" s="47">
        <f>F12</f>
        <v>1244746.1100000001</v>
      </c>
      <c r="G11" s="47">
        <f t="shared" ref="G11:G12" si="0">F11/C11*100</f>
        <v>102.61981730688731</v>
      </c>
      <c r="H11" s="47">
        <f t="shared" ref="H11:H12" si="1">F11/E11*100</f>
        <v>51.393315854665566</v>
      </c>
    </row>
    <row r="12" spans="1:8" x14ac:dyDescent="0.25">
      <c r="B12" s="13" t="s">
        <v>66</v>
      </c>
      <c r="C12" s="47">
        <v>1212968.55</v>
      </c>
      <c r="D12" s="102">
        <v>2422000</v>
      </c>
      <c r="E12" s="102">
        <v>2422000</v>
      </c>
      <c r="F12" s="47">
        <v>1244746.1100000001</v>
      </c>
      <c r="G12" s="47">
        <f t="shared" si="0"/>
        <v>102.61981730688731</v>
      </c>
      <c r="H12" s="47">
        <f t="shared" si="1"/>
        <v>51.393315854665566</v>
      </c>
    </row>
    <row r="16" spans="1:8" x14ac:dyDescent="0.25">
      <c r="B16" t="s">
        <v>269</v>
      </c>
      <c r="E16" t="s">
        <v>255</v>
      </c>
    </row>
    <row r="18" spans="5:5" x14ac:dyDescent="0.25">
      <c r="E18" t="s">
        <v>256</v>
      </c>
    </row>
  </sheetData>
  <mergeCells count="1">
    <mergeCell ref="B6:H6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opLeftCell="A4" workbookViewId="0">
      <selection activeCell="K13" sqref="K1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1:12" x14ac:dyDescent="0.25">
      <c r="A1" s="77" t="s">
        <v>251</v>
      </c>
      <c r="B1" s="78"/>
      <c r="C1" s="78"/>
      <c r="D1" s="78"/>
      <c r="E1" s="78"/>
    </row>
    <row r="2" spans="1:12" x14ac:dyDescent="0.25">
      <c r="A2" s="77" t="s">
        <v>252</v>
      </c>
      <c r="B2" s="78"/>
      <c r="C2" s="78"/>
      <c r="D2" s="78"/>
      <c r="E2" s="78"/>
    </row>
    <row r="3" spans="1:12" x14ac:dyDescent="0.25">
      <c r="A3" s="77" t="s">
        <v>253</v>
      </c>
      <c r="B3" s="78"/>
      <c r="C3" s="78"/>
      <c r="D3" s="78"/>
      <c r="E3" s="78"/>
    </row>
    <row r="5" spans="1:12" ht="18" customHeigh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ht="18" customHeight="1" x14ac:dyDescent="0.25">
      <c r="B6" s="122" t="s">
        <v>63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.75" customHeight="1" x14ac:dyDescent="0.25">
      <c r="B7" s="122" t="s">
        <v>38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8" x14ac:dyDescent="0.25">
      <c r="B8" s="19"/>
      <c r="C8" s="19"/>
      <c r="D8" s="19"/>
      <c r="E8" s="19"/>
      <c r="F8" s="19"/>
      <c r="G8" s="19"/>
      <c r="H8" s="19"/>
      <c r="I8" s="19"/>
      <c r="J8" s="3"/>
      <c r="K8" s="3"/>
      <c r="L8" s="3"/>
    </row>
    <row r="9" spans="1:12" ht="25.5" customHeight="1" x14ac:dyDescent="0.25">
      <c r="B9" s="159" t="s">
        <v>7</v>
      </c>
      <c r="C9" s="160"/>
      <c r="D9" s="160"/>
      <c r="E9" s="160"/>
      <c r="F9" s="161"/>
      <c r="G9" s="39" t="s">
        <v>263</v>
      </c>
      <c r="H9" s="37" t="s">
        <v>270</v>
      </c>
      <c r="I9" s="39" t="s">
        <v>275</v>
      </c>
      <c r="J9" s="39" t="s">
        <v>272</v>
      </c>
      <c r="K9" s="39" t="s">
        <v>17</v>
      </c>
      <c r="L9" s="39" t="s">
        <v>48</v>
      </c>
    </row>
    <row r="10" spans="1:12" x14ac:dyDescent="0.25">
      <c r="B10" s="159">
        <v>1</v>
      </c>
      <c r="C10" s="160"/>
      <c r="D10" s="160"/>
      <c r="E10" s="160"/>
      <c r="F10" s="161"/>
      <c r="G10" s="39">
        <v>2</v>
      </c>
      <c r="H10" s="39">
        <v>3</v>
      </c>
      <c r="I10" s="39">
        <v>4</v>
      </c>
      <c r="J10" s="39">
        <v>5</v>
      </c>
      <c r="K10" s="39" t="s">
        <v>19</v>
      </c>
      <c r="L10" s="39" t="s">
        <v>20</v>
      </c>
    </row>
    <row r="11" spans="1:12" ht="25.5" x14ac:dyDescent="0.25">
      <c r="B11" s="6">
        <v>8</v>
      </c>
      <c r="C11" s="6"/>
      <c r="D11" s="6"/>
      <c r="E11" s="6"/>
      <c r="F11" s="6" t="s">
        <v>9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</row>
    <row r="12" spans="1:12" x14ac:dyDescent="0.25">
      <c r="B12" s="6"/>
      <c r="C12" s="11">
        <v>84</v>
      </c>
      <c r="D12" s="11"/>
      <c r="E12" s="11"/>
      <c r="F12" s="11" t="s">
        <v>14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</row>
    <row r="13" spans="1:12" ht="51" x14ac:dyDescent="0.25">
      <c r="B13" s="7"/>
      <c r="C13" s="7"/>
      <c r="D13" s="7">
        <v>841</v>
      </c>
      <c r="E13" s="7"/>
      <c r="F13" s="28" t="s">
        <v>39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</row>
    <row r="14" spans="1:12" ht="25.5" x14ac:dyDescent="0.25">
      <c r="B14" s="7"/>
      <c r="C14" s="7"/>
      <c r="D14" s="7"/>
      <c r="E14" s="7">
        <v>8413</v>
      </c>
      <c r="F14" s="28" t="s">
        <v>40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</row>
    <row r="15" spans="1:12" x14ac:dyDescent="0.25">
      <c r="B15" s="7"/>
      <c r="C15" s="7"/>
      <c r="D15" s="7"/>
      <c r="E15" s="8" t="s">
        <v>23</v>
      </c>
      <c r="F15" s="13"/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</row>
    <row r="16" spans="1:12" ht="25.5" x14ac:dyDescent="0.25">
      <c r="B16" s="9">
        <v>5</v>
      </c>
      <c r="C16" s="10"/>
      <c r="D16" s="10"/>
      <c r="E16" s="10"/>
      <c r="F16" s="22" t="s">
        <v>10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</row>
    <row r="17" spans="2:12" ht="25.5" x14ac:dyDescent="0.25">
      <c r="B17" s="11"/>
      <c r="C17" s="11">
        <v>54</v>
      </c>
      <c r="D17" s="11"/>
      <c r="E17" s="11"/>
      <c r="F17" s="23" t="s">
        <v>15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</row>
    <row r="18" spans="2:12" ht="63.75" x14ac:dyDescent="0.25">
      <c r="B18" s="11"/>
      <c r="C18" s="11"/>
      <c r="D18" s="11">
        <v>541</v>
      </c>
      <c r="E18" s="28"/>
      <c r="F18" s="28" t="s">
        <v>41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</row>
    <row r="19" spans="2:12" ht="38.25" x14ac:dyDescent="0.25">
      <c r="B19" s="11"/>
      <c r="C19" s="11"/>
      <c r="D19" s="11"/>
      <c r="E19" s="28">
        <v>5413</v>
      </c>
      <c r="F19" s="28" t="s">
        <v>42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</row>
    <row r="20" spans="2:12" x14ac:dyDescent="0.25">
      <c r="B20" s="12" t="s">
        <v>16</v>
      </c>
      <c r="C20" s="10"/>
      <c r="D20" s="10"/>
      <c r="E20" s="10"/>
      <c r="F20" s="22" t="s">
        <v>23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</row>
    <row r="23" spans="2:12" x14ac:dyDescent="0.25">
      <c r="B23" t="s">
        <v>269</v>
      </c>
      <c r="H23" t="s">
        <v>255</v>
      </c>
    </row>
    <row r="25" spans="2:12" x14ac:dyDescent="0.25">
      <c r="H25" t="s">
        <v>256</v>
      </c>
    </row>
  </sheetData>
  <mergeCells count="4">
    <mergeCell ref="B9:F9"/>
    <mergeCell ref="B6:L6"/>
    <mergeCell ref="B7:L7"/>
    <mergeCell ref="B10:F10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workbookViewId="0">
      <selection activeCell="F27" sqref="F27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1:8" x14ac:dyDescent="0.25">
      <c r="A1" s="77" t="s">
        <v>251</v>
      </c>
      <c r="B1" s="78"/>
    </row>
    <row r="2" spans="1:8" x14ac:dyDescent="0.25">
      <c r="A2" s="77" t="s">
        <v>257</v>
      </c>
      <c r="B2" s="78"/>
      <c r="C2" s="97"/>
    </row>
    <row r="3" spans="1:8" x14ac:dyDescent="0.25">
      <c r="A3" s="77" t="s">
        <v>253</v>
      </c>
      <c r="B3" s="78"/>
    </row>
    <row r="5" spans="1:8" ht="18" x14ac:dyDescent="0.25">
      <c r="B5" s="19"/>
      <c r="C5" s="19"/>
      <c r="D5" s="19"/>
      <c r="E5" s="19"/>
      <c r="F5" s="3"/>
      <c r="G5" s="3"/>
      <c r="H5" s="3"/>
    </row>
    <row r="6" spans="1:8" ht="15.75" customHeight="1" x14ac:dyDescent="0.25">
      <c r="B6" s="122" t="s">
        <v>43</v>
      </c>
      <c r="C6" s="122"/>
      <c r="D6" s="122"/>
      <c r="E6" s="122"/>
      <c r="F6" s="122"/>
      <c r="G6" s="122"/>
      <c r="H6" s="122"/>
    </row>
    <row r="7" spans="1:8" ht="18" x14ac:dyDescent="0.25">
      <c r="B7" s="19"/>
      <c r="C7" s="19"/>
      <c r="D7" s="19"/>
      <c r="E7" s="19"/>
      <c r="F7" s="3"/>
      <c r="G7" s="3"/>
      <c r="H7" s="3"/>
    </row>
    <row r="8" spans="1:8" ht="25.5" x14ac:dyDescent="0.25">
      <c r="B8" s="37" t="s">
        <v>7</v>
      </c>
      <c r="C8" s="37" t="s">
        <v>263</v>
      </c>
      <c r="D8" s="37" t="s">
        <v>270</v>
      </c>
      <c r="E8" s="37" t="s">
        <v>271</v>
      </c>
      <c r="F8" s="37" t="s">
        <v>272</v>
      </c>
      <c r="G8" s="37" t="s">
        <v>17</v>
      </c>
      <c r="H8" s="37" t="s">
        <v>48</v>
      </c>
    </row>
    <row r="9" spans="1:8" x14ac:dyDescent="0.25">
      <c r="B9" s="37">
        <v>1</v>
      </c>
      <c r="C9" s="37">
        <v>2</v>
      </c>
      <c r="D9" s="37">
        <v>3</v>
      </c>
      <c r="E9" s="37">
        <v>4</v>
      </c>
      <c r="F9" s="37">
        <v>5</v>
      </c>
      <c r="G9" s="37" t="s">
        <v>19</v>
      </c>
      <c r="H9" s="37" t="s">
        <v>20</v>
      </c>
    </row>
    <row r="10" spans="1:8" x14ac:dyDescent="0.25">
      <c r="B10" s="6" t="s">
        <v>44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</row>
    <row r="11" spans="1:8" x14ac:dyDescent="0.25">
      <c r="B11" s="6" t="s">
        <v>34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</row>
    <row r="12" spans="1:8" x14ac:dyDescent="0.25">
      <c r="B12" s="31" t="s">
        <v>33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</row>
    <row r="13" spans="1:8" x14ac:dyDescent="0.25">
      <c r="B13" s="30" t="s">
        <v>32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</row>
    <row r="14" spans="1:8" x14ac:dyDescent="0.25">
      <c r="B14" s="30" t="s">
        <v>23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</row>
    <row r="15" spans="1:8" x14ac:dyDescent="0.25">
      <c r="B15" s="6" t="s">
        <v>31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</row>
    <row r="16" spans="1:8" x14ac:dyDescent="0.25">
      <c r="B16" s="29" t="s">
        <v>30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</row>
    <row r="17" spans="2:8" x14ac:dyDescent="0.25">
      <c r="B17" s="6" t="s">
        <v>29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</row>
    <row r="18" spans="2:8" x14ac:dyDescent="0.25">
      <c r="B18" s="29" t="s">
        <v>28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</row>
    <row r="19" spans="2:8" x14ac:dyDescent="0.25">
      <c r="B19" s="11" t="s">
        <v>16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</row>
    <row r="20" spans="2:8" x14ac:dyDescent="0.25">
      <c r="B20" s="29"/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</row>
    <row r="21" spans="2:8" ht="15.75" customHeight="1" x14ac:dyDescent="0.25">
      <c r="B21" s="6" t="s">
        <v>45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</row>
    <row r="22" spans="2:8" ht="15.75" customHeight="1" x14ac:dyDescent="0.25">
      <c r="B22" s="6" t="s">
        <v>34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</row>
    <row r="23" spans="2:8" x14ac:dyDescent="0.25">
      <c r="B23" s="31" t="s">
        <v>33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</row>
    <row r="24" spans="2:8" x14ac:dyDescent="0.25">
      <c r="B24" s="30" t="s">
        <v>32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</row>
    <row r="25" spans="2:8" x14ac:dyDescent="0.25">
      <c r="B25" s="30" t="s">
        <v>23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</row>
    <row r="26" spans="2:8" x14ac:dyDescent="0.25">
      <c r="B26" s="6" t="s">
        <v>31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</row>
    <row r="27" spans="2:8" x14ac:dyDescent="0.25">
      <c r="B27" s="29" t="s">
        <v>30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</row>
    <row r="28" spans="2:8" x14ac:dyDescent="0.25">
      <c r="B28" s="6" t="s">
        <v>29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</row>
    <row r="29" spans="2:8" x14ac:dyDescent="0.25">
      <c r="B29" s="29" t="s">
        <v>28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</row>
    <row r="30" spans="2:8" x14ac:dyDescent="0.25">
      <c r="B30" s="11" t="s">
        <v>16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</row>
    <row r="33" spans="2:5" x14ac:dyDescent="0.25">
      <c r="B33" t="s">
        <v>266</v>
      </c>
      <c r="E33" t="s">
        <v>255</v>
      </c>
    </row>
    <row r="35" spans="2:5" x14ac:dyDescent="0.25">
      <c r="E35" t="s">
        <v>256</v>
      </c>
    </row>
  </sheetData>
  <mergeCells count="1">
    <mergeCell ref="B6:H6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3"/>
  <sheetViews>
    <sheetView tabSelected="1" zoomScale="90" zoomScaleNormal="90" workbookViewId="0">
      <selection activeCell="H10" sqref="H1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3.42578125" customWidth="1"/>
    <col min="5" max="5" width="32.5703125" customWidth="1"/>
    <col min="6" max="8" width="25.28515625" customWidth="1"/>
    <col min="9" max="9" width="15.7109375" customWidth="1"/>
  </cols>
  <sheetData>
    <row r="1" spans="1:9" x14ac:dyDescent="0.25">
      <c r="A1" s="77" t="s">
        <v>251</v>
      </c>
      <c r="B1" s="78"/>
      <c r="C1" s="78"/>
      <c r="D1" s="78"/>
    </row>
    <row r="2" spans="1:9" x14ac:dyDescent="0.25">
      <c r="A2" s="77" t="s">
        <v>252</v>
      </c>
      <c r="B2" s="78"/>
      <c r="C2" s="78"/>
      <c r="D2" s="78"/>
    </row>
    <row r="3" spans="1:9" x14ac:dyDescent="0.25">
      <c r="A3" s="77" t="s">
        <v>253</v>
      </c>
      <c r="B3" s="78"/>
      <c r="C3" s="78"/>
      <c r="D3" s="78"/>
    </row>
    <row r="5" spans="1:9" ht="18" x14ac:dyDescent="0.25">
      <c r="B5" s="2"/>
      <c r="C5" s="2"/>
      <c r="D5" s="2"/>
      <c r="E5" s="2"/>
      <c r="F5" s="2"/>
      <c r="G5" s="2"/>
      <c r="H5" s="2"/>
      <c r="I5" s="3"/>
    </row>
    <row r="6" spans="1:9" ht="18" customHeight="1" x14ac:dyDescent="0.25">
      <c r="B6" s="122" t="s">
        <v>11</v>
      </c>
      <c r="C6" s="170"/>
      <c r="D6" s="170"/>
      <c r="E6" s="170"/>
      <c r="F6" s="170"/>
      <c r="G6" s="170"/>
      <c r="H6" s="170"/>
      <c r="I6" s="170"/>
    </row>
    <row r="7" spans="1:9" ht="18" x14ac:dyDescent="0.25">
      <c r="B7" s="2"/>
      <c r="C7" s="2"/>
      <c r="D7" s="2"/>
      <c r="E7" s="2"/>
      <c r="F7" s="2"/>
      <c r="G7" s="2"/>
      <c r="H7" s="2"/>
      <c r="I7" s="3"/>
    </row>
    <row r="8" spans="1:9" ht="15.75" x14ac:dyDescent="0.25">
      <c r="B8" s="171" t="s">
        <v>64</v>
      </c>
      <c r="C8" s="171"/>
      <c r="D8" s="171"/>
      <c r="E8" s="171"/>
      <c r="F8" s="171"/>
      <c r="G8" s="171"/>
      <c r="H8" s="171"/>
      <c r="I8" s="171"/>
    </row>
    <row r="9" spans="1:9" ht="18" x14ac:dyDescent="0.25">
      <c r="B9" s="19"/>
      <c r="C9" s="19"/>
      <c r="D9" s="19"/>
      <c r="E9" s="19"/>
      <c r="F9" s="19"/>
      <c r="G9" s="19"/>
      <c r="H9" s="19"/>
      <c r="I9" s="3"/>
    </row>
    <row r="10" spans="1:9" ht="25.5" x14ac:dyDescent="0.25">
      <c r="B10" s="159" t="s">
        <v>7</v>
      </c>
      <c r="C10" s="160"/>
      <c r="D10" s="160"/>
      <c r="E10" s="161"/>
      <c r="F10" s="109" t="s">
        <v>270</v>
      </c>
      <c r="G10" s="109" t="s">
        <v>271</v>
      </c>
      <c r="H10" s="109" t="s">
        <v>276</v>
      </c>
      <c r="I10" s="37" t="s">
        <v>48</v>
      </c>
    </row>
    <row r="11" spans="1:9" s="27" customFormat="1" ht="15.75" customHeight="1" x14ac:dyDescent="0.2">
      <c r="B11" s="172">
        <v>1</v>
      </c>
      <c r="C11" s="173"/>
      <c r="D11" s="173"/>
      <c r="E11" s="174"/>
      <c r="F11" s="113">
        <v>2</v>
      </c>
      <c r="G11" s="113">
        <v>3</v>
      </c>
      <c r="H11" s="38">
        <v>4</v>
      </c>
      <c r="I11" s="38" t="s">
        <v>47</v>
      </c>
    </row>
    <row r="12" spans="1:9" s="27" customFormat="1" ht="15.75" customHeight="1" x14ac:dyDescent="0.2">
      <c r="B12" s="52"/>
      <c r="C12" s="53"/>
      <c r="D12" s="53"/>
      <c r="E12" s="54"/>
      <c r="F12" s="114"/>
      <c r="G12" s="120"/>
      <c r="H12" s="38"/>
      <c r="I12" s="38"/>
    </row>
    <row r="13" spans="1:9" s="40" customFormat="1" ht="30" customHeight="1" x14ac:dyDescent="0.25">
      <c r="B13" s="169" t="s">
        <v>217</v>
      </c>
      <c r="C13" s="169"/>
      <c r="D13" s="169"/>
      <c r="E13" s="65" t="s">
        <v>235</v>
      </c>
      <c r="F13" s="115">
        <v>2422000</v>
      </c>
      <c r="G13" s="115">
        <v>2422000</v>
      </c>
      <c r="H13" s="66">
        <f t="shared" ref="F13:H14" si="0">H14</f>
        <v>1244746.1100000001</v>
      </c>
      <c r="I13" s="67">
        <f>IF(G13,H13/G13,0)*100</f>
        <v>51.393315854665566</v>
      </c>
    </row>
    <row r="14" spans="1:9" s="40" customFormat="1" ht="30" customHeight="1" x14ac:dyDescent="0.25">
      <c r="B14" s="169" t="s">
        <v>218</v>
      </c>
      <c r="C14" s="169"/>
      <c r="D14" s="169"/>
      <c r="E14" s="65" t="s">
        <v>236</v>
      </c>
      <c r="F14" s="115">
        <v>2422000</v>
      </c>
      <c r="G14" s="115">
        <v>2422000</v>
      </c>
      <c r="H14" s="66">
        <f t="shared" si="0"/>
        <v>1244746.1100000001</v>
      </c>
      <c r="I14" s="67">
        <f t="shared" ref="I14:I77" si="1">IF(G14,H14/G14,0)*100</f>
        <v>51.393315854665566</v>
      </c>
    </row>
    <row r="15" spans="1:9" s="40" customFormat="1" ht="30" customHeight="1" x14ac:dyDescent="0.25">
      <c r="B15" s="169" t="s">
        <v>258</v>
      </c>
      <c r="C15" s="169"/>
      <c r="D15" s="169"/>
      <c r="E15" s="65" t="s">
        <v>251</v>
      </c>
      <c r="F15" s="115">
        <v>2422000</v>
      </c>
      <c r="G15" s="115">
        <v>2422000</v>
      </c>
      <c r="H15" s="66">
        <f>H16+H49+H81+H128</f>
        <v>1244746.1100000001</v>
      </c>
      <c r="I15" s="67">
        <f t="shared" si="1"/>
        <v>51.393315854665566</v>
      </c>
    </row>
    <row r="16" spans="1:9" s="40" customFormat="1" ht="30" customHeight="1" x14ac:dyDescent="0.25">
      <c r="B16" s="167" t="s">
        <v>219</v>
      </c>
      <c r="C16" s="167"/>
      <c r="D16" s="167"/>
      <c r="E16" s="68" t="s">
        <v>237</v>
      </c>
      <c r="F16" s="116">
        <v>152500</v>
      </c>
      <c r="G16" s="116">
        <v>152500</v>
      </c>
      <c r="H16" s="69">
        <f t="shared" ref="F16:H17" si="2">H17</f>
        <v>8634.83</v>
      </c>
      <c r="I16" s="70">
        <f t="shared" si="1"/>
        <v>5.6621836065573774</v>
      </c>
    </row>
    <row r="17" spans="2:9" s="40" customFormat="1" ht="30" customHeight="1" x14ac:dyDescent="0.25">
      <c r="B17" s="167" t="s">
        <v>220</v>
      </c>
      <c r="C17" s="167"/>
      <c r="D17" s="167"/>
      <c r="E17" s="68" t="s">
        <v>237</v>
      </c>
      <c r="F17" s="116">
        <v>51900</v>
      </c>
      <c r="G17" s="116">
        <v>51900</v>
      </c>
      <c r="H17" s="69">
        <f t="shared" si="2"/>
        <v>8634.83</v>
      </c>
      <c r="I17" s="70">
        <f t="shared" si="1"/>
        <v>16.637437379576109</v>
      </c>
    </row>
    <row r="18" spans="2:9" s="40" customFormat="1" ht="30" customHeight="1" x14ac:dyDescent="0.25">
      <c r="B18" s="168" t="s">
        <v>221</v>
      </c>
      <c r="C18" s="168"/>
      <c r="D18" s="168"/>
      <c r="E18" s="71" t="s">
        <v>238</v>
      </c>
      <c r="F18" s="117">
        <v>2422000</v>
      </c>
      <c r="G18" s="117">
        <v>2422000</v>
      </c>
      <c r="H18" s="72">
        <f>H19+H27+H35+H43+H46</f>
        <v>8634.83</v>
      </c>
      <c r="I18" s="73">
        <f t="shared" si="1"/>
        <v>0.35651651527663086</v>
      </c>
    </row>
    <row r="19" spans="2:9" s="40" customFormat="1" ht="30" customHeight="1" x14ac:dyDescent="0.25">
      <c r="B19" s="166" t="s">
        <v>222</v>
      </c>
      <c r="C19" s="166"/>
      <c r="D19" s="166"/>
      <c r="E19" s="74" t="s">
        <v>239</v>
      </c>
      <c r="F19" s="118">
        <v>2304800</v>
      </c>
      <c r="G19" s="118">
        <v>2304800</v>
      </c>
      <c r="H19" s="75">
        <f>H20</f>
        <v>2072.33</v>
      </c>
      <c r="I19" s="76">
        <f t="shared" si="1"/>
        <v>8.9913658451926406E-2</v>
      </c>
    </row>
    <row r="20" spans="2:9" s="40" customFormat="1" ht="30" customHeight="1" x14ac:dyDescent="0.25">
      <c r="B20" s="165" t="s">
        <v>91</v>
      </c>
      <c r="C20" s="165"/>
      <c r="D20" s="165"/>
      <c r="E20" s="63" t="s">
        <v>13</v>
      </c>
      <c r="F20" s="119">
        <f>SUM(F21:F26)</f>
        <v>16500</v>
      </c>
      <c r="G20" s="119">
        <f>SUM(G21:G26)</f>
        <v>16500</v>
      </c>
      <c r="H20" s="64">
        <f>H23+H25</f>
        <v>2072.33</v>
      </c>
      <c r="I20" s="46">
        <f t="shared" si="1"/>
        <v>12.559575757575757</v>
      </c>
    </row>
    <row r="21" spans="2:9" s="40" customFormat="1" ht="30" customHeight="1" x14ac:dyDescent="0.25">
      <c r="B21" s="165" t="s">
        <v>94</v>
      </c>
      <c r="C21" s="165"/>
      <c r="D21" s="165"/>
      <c r="E21" s="63" t="s">
        <v>156</v>
      </c>
      <c r="F21" s="119">
        <v>4400</v>
      </c>
      <c r="G21" s="119">
        <v>4400</v>
      </c>
      <c r="H21" s="64">
        <v>0</v>
      </c>
      <c r="I21" s="46">
        <f t="shared" si="1"/>
        <v>0</v>
      </c>
    </row>
    <row r="22" spans="2:9" s="40" customFormat="1" ht="30" customHeight="1" x14ac:dyDescent="0.25">
      <c r="B22" s="165" t="s">
        <v>99</v>
      </c>
      <c r="C22" s="165"/>
      <c r="D22" s="165"/>
      <c r="E22" s="63" t="s">
        <v>161</v>
      </c>
      <c r="F22" s="119">
        <v>4600</v>
      </c>
      <c r="G22" s="119">
        <v>4600</v>
      </c>
      <c r="H22" s="64">
        <v>0</v>
      </c>
      <c r="I22" s="46">
        <f t="shared" si="1"/>
        <v>0</v>
      </c>
    </row>
    <row r="23" spans="2:9" s="40" customFormat="1" ht="30" customHeight="1" x14ac:dyDescent="0.25">
      <c r="B23" s="165">
        <v>3232</v>
      </c>
      <c r="C23" s="165"/>
      <c r="D23" s="165"/>
      <c r="E23" s="63" t="s">
        <v>167</v>
      </c>
      <c r="F23" s="119">
        <v>0</v>
      </c>
      <c r="G23" s="119">
        <v>0</v>
      </c>
      <c r="H23" s="64">
        <v>0</v>
      </c>
      <c r="I23" s="46">
        <f t="shared" si="1"/>
        <v>0</v>
      </c>
    </row>
    <row r="24" spans="2:9" s="40" customFormat="1" ht="30" customHeight="1" x14ac:dyDescent="0.25">
      <c r="B24" s="165" t="s">
        <v>109</v>
      </c>
      <c r="C24" s="165"/>
      <c r="D24" s="165"/>
      <c r="E24" s="63" t="s">
        <v>171</v>
      </c>
      <c r="F24" s="119">
        <v>2400</v>
      </c>
      <c r="G24" s="119">
        <v>2400</v>
      </c>
      <c r="H24" s="64">
        <v>0</v>
      </c>
      <c r="I24" s="46">
        <f t="shared" si="1"/>
        <v>0</v>
      </c>
    </row>
    <row r="25" spans="2:9" s="40" customFormat="1" ht="30" customHeight="1" x14ac:dyDescent="0.25">
      <c r="B25" s="165" t="s">
        <v>116</v>
      </c>
      <c r="C25" s="165"/>
      <c r="D25" s="165"/>
      <c r="E25" s="63" t="s">
        <v>177</v>
      </c>
      <c r="F25" s="119">
        <v>5100</v>
      </c>
      <c r="G25" s="119">
        <v>5100</v>
      </c>
      <c r="H25" s="64">
        <v>2072.33</v>
      </c>
      <c r="I25" s="46">
        <f t="shared" si="1"/>
        <v>40.63392156862745</v>
      </c>
    </row>
    <row r="26" spans="2:9" s="40" customFormat="1" ht="30" customHeight="1" x14ac:dyDescent="0.25">
      <c r="B26" s="165" t="s">
        <v>122</v>
      </c>
      <c r="C26" s="165"/>
      <c r="D26" s="165"/>
      <c r="E26" s="63" t="s">
        <v>176</v>
      </c>
      <c r="F26" s="119">
        <v>0</v>
      </c>
      <c r="G26" s="119">
        <v>0</v>
      </c>
      <c r="H26" s="64">
        <v>0</v>
      </c>
      <c r="I26" s="46">
        <f t="shared" si="1"/>
        <v>0</v>
      </c>
    </row>
    <row r="27" spans="2:9" ht="15" customHeight="1" x14ac:dyDescent="0.25">
      <c r="B27" s="176" t="s">
        <v>223</v>
      </c>
      <c r="C27" s="176"/>
      <c r="D27" s="176"/>
      <c r="E27" s="177" t="s">
        <v>240</v>
      </c>
      <c r="F27" s="118">
        <v>6900</v>
      </c>
      <c r="G27" s="118">
        <v>6900</v>
      </c>
      <c r="H27" s="118">
        <v>3170</v>
      </c>
      <c r="I27" s="178">
        <f t="shared" si="1"/>
        <v>45.942028985507243</v>
      </c>
    </row>
    <row r="28" spans="2:9" ht="15" customHeight="1" x14ac:dyDescent="0.25">
      <c r="B28" s="179" t="s">
        <v>91</v>
      </c>
      <c r="C28" s="179"/>
      <c r="D28" s="179"/>
      <c r="E28" s="180" t="s">
        <v>13</v>
      </c>
      <c r="F28" s="119">
        <v>4500</v>
      </c>
      <c r="G28" s="119">
        <v>4500</v>
      </c>
      <c r="H28" s="119">
        <v>0</v>
      </c>
      <c r="I28" s="102">
        <f t="shared" si="1"/>
        <v>0</v>
      </c>
    </row>
    <row r="29" spans="2:9" ht="15" customHeight="1" x14ac:dyDescent="0.25">
      <c r="B29" s="179" t="s">
        <v>122</v>
      </c>
      <c r="C29" s="179"/>
      <c r="D29" s="179"/>
      <c r="E29" s="181" t="s">
        <v>176</v>
      </c>
      <c r="F29" s="119">
        <v>4500</v>
      </c>
      <c r="G29" s="119">
        <v>4500</v>
      </c>
      <c r="H29" s="119">
        <v>0</v>
      </c>
      <c r="I29" s="102">
        <f t="shared" si="1"/>
        <v>0</v>
      </c>
    </row>
    <row r="30" spans="2:9" ht="15" customHeight="1" x14ac:dyDescent="0.25">
      <c r="B30" s="179" t="s">
        <v>128</v>
      </c>
      <c r="C30" s="179"/>
      <c r="D30" s="179"/>
      <c r="E30" s="182" t="s">
        <v>188</v>
      </c>
      <c r="F30" s="119">
        <v>1700</v>
      </c>
      <c r="G30" s="119">
        <v>1700</v>
      </c>
      <c r="H30" s="119">
        <v>3170</v>
      </c>
      <c r="I30" s="102">
        <f t="shared" si="1"/>
        <v>186.47058823529412</v>
      </c>
    </row>
    <row r="31" spans="2:9" ht="15" customHeight="1" x14ac:dyDescent="0.25">
      <c r="B31" s="179" t="s">
        <v>130</v>
      </c>
      <c r="C31" s="179"/>
      <c r="D31" s="179"/>
      <c r="E31" s="182" t="s">
        <v>190</v>
      </c>
      <c r="F31" s="119">
        <v>1700</v>
      </c>
      <c r="G31" s="119">
        <v>1700</v>
      </c>
      <c r="H31" s="119">
        <v>3170</v>
      </c>
      <c r="I31" s="102">
        <f t="shared" si="1"/>
        <v>186.47058823529412</v>
      </c>
    </row>
    <row r="32" spans="2:9" ht="15" customHeight="1" x14ac:dyDescent="0.25">
      <c r="B32" s="176" t="s">
        <v>224</v>
      </c>
      <c r="C32" s="176"/>
      <c r="D32" s="176"/>
      <c r="E32" s="177" t="s">
        <v>241</v>
      </c>
      <c r="F32" s="118">
        <v>10500</v>
      </c>
      <c r="G32" s="118">
        <v>10500</v>
      </c>
      <c r="H32" s="118">
        <v>0</v>
      </c>
      <c r="I32" s="178">
        <f t="shared" si="1"/>
        <v>0</v>
      </c>
    </row>
    <row r="33" spans="2:9" ht="15" customHeight="1" x14ac:dyDescent="0.25">
      <c r="B33" s="179" t="s">
        <v>138</v>
      </c>
      <c r="C33" s="179"/>
      <c r="D33" s="179"/>
      <c r="E33" s="182" t="s">
        <v>195</v>
      </c>
      <c r="F33" s="119">
        <v>10500</v>
      </c>
      <c r="G33" s="119">
        <v>10500</v>
      </c>
      <c r="H33" s="119">
        <v>0</v>
      </c>
      <c r="I33" s="102">
        <f t="shared" si="1"/>
        <v>0</v>
      </c>
    </row>
    <row r="34" spans="2:9" ht="15" customHeight="1" x14ac:dyDescent="0.25">
      <c r="B34" s="179" t="s">
        <v>150</v>
      </c>
      <c r="C34" s="179"/>
      <c r="D34" s="179"/>
      <c r="E34" s="180" t="s">
        <v>207</v>
      </c>
      <c r="F34" s="119">
        <v>10500</v>
      </c>
      <c r="G34" s="119">
        <v>10500</v>
      </c>
      <c r="H34" s="119">
        <v>0</v>
      </c>
      <c r="I34" s="102">
        <f t="shared" si="1"/>
        <v>0</v>
      </c>
    </row>
    <row r="35" spans="2:9" ht="15" customHeight="1" x14ac:dyDescent="0.25">
      <c r="B35" s="176" t="s">
        <v>225</v>
      </c>
      <c r="C35" s="176"/>
      <c r="D35" s="176"/>
      <c r="E35" s="177" t="s">
        <v>242</v>
      </c>
      <c r="F35" s="118">
        <v>15400</v>
      </c>
      <c r="G35" s="118">
        <v>15400</v>
      </c>
      <c r="H35" s="118">
        <v>2682.88</v>
      </c>
      <c r="I35" s="178">
        <f t="shared" si="1"/>
        <v>17.421298701298703</v>
      </c>
    </row>
    <row r="36" spans="2:9" ht="15" customHeight="1" x14ac:dyDescent="0.25">
      <c r="B36" s="179" t="s">
        <v>91</v>
      </c>
      <c r="C36" s="179"/>
      <c r="D36" s="179"/>
      <c r="E36" s="180" t="s">
        <v>13</v>
      </c>
      <c r="F36" s="119">
        <v>8300</v>
      </c>
      <c r="G36" s="119">
        <v>8300</v>
      </c>
      <c r="H36" s="119">
        <v>0</v>
      </c>
      <c r="I36" s="102">
        <f t="shared" si="1"/>
        <v>0</v>
      </c>
    </row>
    <row r="37" spans="2:9" ht="15" customHeight="1" x14ac:dyDescent="0.25">
      <c r="B37" s="179" t="s">
        <v>105</v>
      </c>
      <c r="C37" s="179"/>
      <c r="D37" s="179"/>
      <c r="E37" s="180" t="s">
        <v>167</v>
      </c>
      <c r="F37" s="119">
        <v>8300</v>
      </c>
      <c r="G37" s="119">
        <v>8300</v>
      </c>
      <c r="H37" s="119">
        <v>2682.88</v>
      </c>
      <c r="I37" s="102">
        <f t="shared" si="1"/>
        <v>32.323855421686751</v>
      </c>
    </row>
    <row r="38" spans="2:9" ht="15" customHeight="1" x14ac:dyDescent="0.25">
      <c r="B38" s="179">
        <v>4</v>
      </c>
      <c r="C38" s="179"/>
      <c r="D38" s="179"/>
      <c r="E38" s="182" t="s">
        <v>195</v>
      </c>
      <c r="F38" s="119">
        <v>2600</v>
      </c>
      <c r="G38" s="119">
        <v>2600</v>
      </c>
      <c r="H38" s="119">
        <v>0</v>
      </c>
      <c r="I38" s="102">
        <f t="shared" si="1"/>
        <v>0</v>
      </c>
    </row>
    <row r="39" spans="2:9" ht="15" customHeight="1" x14ac:dyDescent="0.25">
      <c r="B39" s="179">
        <v>4221</v>
      </c>
      <c r="C39" s="179"/>
      <c r="D39" s="179"/>
      <c r="E39" s="180" t="s">
        <v>277</v>
      </c>
      <c r="F39" s="119">
        <v>1200</v>
      </c>
      <c r="G39" s="119">
        <v>1200</v>
      </c>
      <c r="H39" s="119">
        <v>0</v>
      </c>
      <c r="I39" s="102">
        <f t="shared" si="1"/>
        <v>0</v>
      </c>
    </row>
    <row r="40" spans="2:9" ht="15" customHeight="1" x14ac:dyDescent="0.25">
      <c r="B40" s="179" t="s">
        <v>145</v>
      </c>
      <c r="C40" s="179"/>
      <c r="D40" s="179"/>
      <c r="E40" s="180" t="s">
        <v>202</v>
      </c>
      <c r="F40" s="119">
        <v>0</v>
      </c>
      <c r="G40" s="119">
        <v>0</v>
      </c>
      <c r="H40" s="119">
        <v>0</v>
      </c>
      <c r="I40" s="102">
        <f t="shared" si="1"/>
        <v>0</v>
      </c>
    </row>
    <row r="41" spans="2:9" ht="15" customHeight="1" x14ac:dyDescent="0.25">
      <c r="B41" s="179">
        <v>4227</v>
      </c>
      <c r="C41" s="179"/>
      <c r="D41" s="179"/>
      <c r="E41" s="180" t="s">
        <v>268</v>
      </c>
      <c r="F41" s="119">
        <v>1100</v>
      </c>
      <c r="G41" s="119">
        <v>1100</v>
      </c>
      <c r="H41" s="119">
        <v>0</v>
      </c>
      <c r="I41" s="102">
        <f t="shared" si="1"/>
        <v>0</v>
      </c>
    </row>
    <row r="42" spans="2:9" ht="15" customHeight="1" x14ac:dyDescent="0.25">
      <c r="B42" s="179" t="s">
        <v>150</v>
      </c>
      <c r="C42" s="179"/>
      <c r="D42" s="179"/>
      <c r="E42" s="180" t="s">
        <v>207</v>
      </c>
      <c r="F42" s="119">
        <v>300</v>
      </c>
      <c r="G42" s="119">
        <v>300</v>
      </c>
      <c r="H42" s="119">
        <v>0</v>
      </c>
      <c r="I42" s="102">
        <f t="shared" si="1"/>
        <v>0</v>
      </c>
    </row>
    <row r="43" spans="2:9" ht="15" customHeight="1" x14ac:dyDescent="0.25">
      <c r="B43" s="176" t="s">
        <v>226</v>
      </c>
      <c r="C43" s="176"/>
      <c r="D43" s="176"/>
      <c r="E43" s="177" t="s">
        <v>243</v>
      </c>
      <c r="F43" s="118">
        <v>1300</v>
      </c>
      <c r="G43" s="118">
        <v>1300</v>
      </c>
      <c r="H43" s="118">
        <v>635.62</v>
      </c>
      <c r="I43" s="178">
        <f t="shared" si="1"/>
        <v>48.893846153846155</v>
      </c>
    </row>
    <row r="44" spans="2:9" ht="15" customHeight="1" x14ac:dyDescent="0.25">
      <c r="B44" s="179" t="s">
        <v>91</v>
      </c>
      <c r="C44" s="179"/>
      <c r="D44" s="179"/>
      <c r="E44" s="180" t="s">
        <v>13</v>
      </c>
      <c r="F44" s="119">
        <v>1300</v>
      </c>
      <c r="G44" s="119">
        <v>1300</v>
      </c>
      <c r="H44" s="119">
        <v>635.62</v>
      </c>
      <c r="I44" s="102">
        <f t="shared" si="1"/>
        <v>48.893846153846155</v>
      </c>
    </row>
    <row r="45" spans="2:9" ht="15" customHeight="1" x14ac:dyDescent="0.25">
      <c r="B45" s="179" t="s">
        <v>110</v>
      </c>
      <c r="C45" s="179"/>
      <c r="D45" s="179"/>
      <c r="E45" s="180" t="s">
        <v>172</v>
      </c>
      <c r="F45" s="119">
        <v>1300</v>
      </c>
      <c r="G45" s="119">
        <v>1300</v>
      </c>
      <c r="H45" s="119">
        <v>635.62</v>
      </c>
      <c r="I45" s="102">
        <f t="shared" si="1"/>
        <v>48.893846153846155</v>
      </c>
    </row>
    <row r="46" spans="2:9" ht="15" customHeight="1" x14ac:dyDescent="0.25">
      <c r="B46" s="176" t="s">
        <v>227</v>
      </c>
      <c r="C46" s="176"/>
      <c r="D46" s="176"/>
      <c r="E46" s="177" t="s">
        <v>244</v>
      </c>
      <c r="F46" s="118">
        <v>500</v>
      </c>
      <c r="G46" s="118">
        <v>500</v>
      </c>
      <c r="H46" s="118">
        <v>74</v>
      </c>
      <c r="I46" s="178">
        <f t="shared" si="1"/>
        <v>14.799999999999999</v>
      </c>
    </row>
    <row r="47" spans="2:9" ht="15" customHeight="1" x14ac:dyDescent="0.25">
      <c r="B47" s="179" t="s">
        <v>131</v>
      </c>
      <c r="C47" s="179"/>
      <c r="D47" s="179"/>
      <c r="E47" s="180" t="s">
        <v>191</v>
      </c>
      <c r="F47" s="119">
        <v>500</v>
      </c>
      <c r="G47" s="119">
        <v>500</v>
      </c>
      <c r="H47" s="119">
        <v>74</v>
      </c>
      <c r="I47" s="102">
        <f t="shared" si="1"/>
        <v>14.799999999999999</v>
      </c>
    </row>
    <row r="48" spans="2:9" ht="15" customHeight="1" x14ac:dyDescent="0.25">
      <c r="B48" s="179" t="s">
        <v>133</v>
      </c>
      <c r="C48" s="179"/>
      <c r="D48" s="179"/>
      <c r="E48" s="180" t="s">
        <v>192</v>
      </c>
      <c r="F48" s="119">
        <v>500</v>
      </c>
      <c r="G48" s="119">
        <v>500</v>
      </c>
      <c r="H48" s="119">
        <v>74</v>
      </c>
      <c r="I48" s="102">
        <f t="shared" si="1"/>
        <v>14.799999999999999</v>
      </c>
    </row>
    <row r="49" spans="2:9" ht="15" customHeight="1" x14ac:dyDescent="0.25">
      <c r="B49" s="167" t="s">
        <v>228</v>
      </c>
      <c r="C49" s="167"/>
      <c r="D49" s="167"/>
      <c r="E49" s="68" t="s">
        <v>245</v>
      </c>
      <c r="F49" s="116">
        <v>96100</v>
      </c>
      <c r="G49" s="116">
        <v>96100</v>
      </c>
      <c r="H49" s="69">
        <f>H50</f>
        <v>56252.530000000013</v>
      </c>
      <c r="I49" s="70">
        <f t="shared" si="1"/>
        <v>58.53541103017691</v>
      </c>
    </row>
    <row r="50" spans="2:9" ht="15" customHeight="1" x14ac:dyDescent="0.25">
      <c r="B50" s="168" t="s">
        <v>221</v>
      </c>
      <c r="C50" s="168"/>
      <c r="D50" s="168"/>
      <c r="E50" s="71" t="s">
        <v>238</v>
      </c>
      <c r="F50" s="117">
        <f>F51</f>
        <v>96100</v>
      </c>
      <c r="G50" s="117">
        <f>G51</f>
        <v>96100</v>
      </c>
      <c r="H50" s="72">
        <f>H51</f>
        <v>56252.530000000013</v>
      </c>
      <c r="I50" s="73">
        <f t="shared" si="1"/>
        <v>58.53541103017691</v>
      </c>
    </row>
    <row r="51" spans="2:9" ht="15" customHeight="1" x14ac:dyDescent="0.25">
      <c r="B51" s="166" t="s">
        <v>222</v>
      </c>
      <c r="C51" s="166"/>
      <c r="D51" s="166"/>
      <c r="E51" s="74" t="s">
        <v>239</v>
      </c>
      <c r="F51" s="118">
        <v>96100</v>
      </c>
      <c r="G51" s="118">
        <v>96100</v>
      </c>
      <c r="H51" s="75">
        <f>H52+H73</f>
        <v>56252.530000000013</v>
      </c>
      <c r="I51" s="76">
        <f t="shared" si="1"/>
        <v>58.53541103017691</v>
      </c>
    </row>
    <row r="52" spans="2:9" ht="15" customHeight="1" x14ac:dyDescent="0.25">
      <c r="B52" s="165" t="s">
        <v>91</v>
      </c>
      <c r="C52" s="165"/>
      <c r="D52" s="165"/>
      <c r="E52" s="63" t="s">
        <v>13</v>
      </c>
      <c r="F52" s="119">
        <v>96100</v>
      </c>
      <c r="G52" s="119">
        <v>96100</v>
      </c>
      <c r="H52" s="64">
        <f>H53+H54+H55+H56+H57+H58+H59+H60+H61+H62+H63+H64+H65+H66+H67+H68+H69+H70+H71+H72</f>
        <v>55343.80000000001</v>
      </c>
      <c r="I52" s="46">
        <f t="shared" si="1"/>
        <v>57.589802289282012</v>
      </c>
    </row>
    <row r="53" spans="2:9" ht="15" customHeight="1" x14ac:dyDescent="0.25">
      <c r="B53" s="165" t="s">
        <v>93</v>
      </c>
      <c r="C53" s="165"/>
      <c r="D53" s="165"/>
      <c r="E53" s="63" t="s">
        <v>27</v>
      </c>
      <c r="F53" s="119">
        <v>3000</v>
      </c>
      <c r="G53" s="119">
        <v>3000</v>
      </c>
      <c r="H53" s="64">
        <v>1579.77</v>
      </c>
      <c r="I53" s="46">
        <f t="shared" si="1"/>
        <v>52.658999999999999</v>
      </c>
    </row>
    <row r="54" spans="2:9" ht="15" customHeight="1" x14ac:dyDescent="0.25">
      <c r="B54" s="165" t="s">
        <v>94</v>
      </c>
      <c r="C54" s="165"/>
      <c r="D54" s="165"/>
      <c r="E54" s="63" t="s">
        <v>156</v>
      </c>
      <c r="F54" s="119">
        <v>35800</v>
      </c>
      <c r="G54" s="119">
        <v>35800</v>
      </c>
      <c r="H54" s="64">
        <v>19773.47</v>
      </c>
      <c r="I54" s="46">
        <f t="shared" si="1"/>
        <v>55.233156424581011</v>
      </c>
    </row>
    <row r="55" spans="2:9" x14ac:dyDescent="0.25">
      <c r="B55" s="165" t="s">
        <v>95</v>
      </c>
      <c r="C55" s="165"/>
      <c r="D55" s="165"/>
      <c r="E55" s="63" t="s">
        <v>157</v>
      </c>
      <c r="F55" s="119">
        <v>1100</v>
      </c>
      <c r="G55" s="119">
        <v>1100</v>
      </c>
      <c r="H55" s="64">
        <v>240</v>
      </c>
      <c r="I55" s="46">
        <f t="shared" si="1"/>
        <v>21.818181818181817</v>
      </c>
    </row>
    <row r="56" spans="2:9" ht="30" x14ac:dyDescent="0.25">
      <c r="B56" s="165" t="s">
        <v>98</v>
      </c>
      <c r="C56" s="165"/>
      <c r="D56" s="165"/>
      <c r="E56" s="63" t="s">
        <v>160</v>
      </c>
      <c r="F56" s="119">
        <v>6200</v>
      </c>
      <c r="G56" s="119">
        <v>6200</v>
      </c>
      <c r="H56" s="64">
        <v>2696.39</v>
      </c>
      <c r="I56" s="46">
        <f t="shared" si="1"/>
        <v>43.490161290322575</v>
      </c>
    </row>
    <row r="57" spans="2:9" x14ac:dyDescent="0.25">
      <c r="B57" s="165" t="s">
        <v>99</v>
      </c>
      <c r="C57" s="165"/>
      <c r="D57" s="165"/>
      <c r="E57" s="63" t="s">
        <v>161</v>
      </c>
      <c r="F57" s="119">
        <v>9700</v>
      </c>
      <c r="G57" s="119">
        <v>9700</v>
      </c>
      <c r="H57" s="64">
        <v>7492.48</v>
      </c>
      <c r="I57" s="46">
        <f t="shared" si="1"/>
        <v>77.242061855670102</v>
      </c>
    </row>
    <row r="58" spans="2:9" ht="30" x14ac:dyDescent="0.25">
      <c r="B58" s="165" t="s">
        <v>100</v>
      </c>
      <c r="C58" s="165"/>
      <c r="D58" s="165"/>
      <c r="E58" s="63" t="s">
        <v>162</v>
      </c>
      <c r="F58" s="119">
        <v>3200</v>
      </c>
      <c r="G58" s="119">
        <v>3200</v>
      </c>
      <c r="H58" s="64">
        <v>519.35</v>
      </c>
      <c r="I58" s="46">
        <f t="shared" si="1"/>
        <v>16.229687500000001</v>
      </c>
    </row>
    <row r="59" spans="2:9" x14ac:dyDescent="0.25">
      <c r="B59" s="165" t="s">
        <v>101</v>
      </c>
      <c r="C59" s="165"/>
      <c r="D59" s="165"/>
      <c r="E59" s="63" t="s">
        <v>163</v>
      </c>
      <c r="F59" s="119">
        <v>1000</v>
      </c>
      <c r="G59" s="119">
        <v>1000</v>
      </c>
      <c r="H59" s="64">
        <v>0</v>
      </c>
      <c r="I59" s="46">
        <f t="shared" si="1"/>
        <v>0</v>
      </c>
    </row>
    <row r="60" spans="2:9" x14ac:dyDescent="0.25">
      <c r="B60" s="165" t="s">
        <v>104</v>
      </c>
      <c r="C60" s="165"/>
      <c r="D60" s="165"/>
      <c r="E60" s="63" t="s">
        <v>166</v>
      </c>
      <c r="F60" s="119">
        <v>2800</v>
      </c>
      <c r="G60" s="119">
        <v>2800</v>
      </c>
      <c r="H60" s="64">
        <v>251.23</v>
      </c>
      <c r="I60" s="46">
        <f t="shared" si="1"/>
        <v>8.9725000000000001</v>
      </c>
    </row>
    <row r="61" spans="2:9" ht="30" x14ac:dyDescent="0.25">
      <c r="B61" s="165" t="s">
        <v>105</v>
      </c>
      <c r="C61" s="165"/>
      <c r="D61" s="165"/>
      <c r="E61" s="63" t="s">
        <v>167</v>
      </c>
      <c r="F61" s="119">
        <v>11200</v>
      </c>
      <c r="G61" s="119">
        <v>11200</v>
      </c>
      <c r="H61" s="64">
        <v>16540.810000000001</v>
      </c>
      <c r="I61" s="46">
        <f t="shared" si="1"/>
        <v>147.68580357142858</v>
      </c>
    </row>
    <row r="62" spans="2:9" x14ac:dyDescent="0.25">
      <c r="B62" s="165" t="s">
        <v>106</v>
      </c>
      <c r="C62" s="165"/>
      <c r="D62" s="165"/>
      <c r="E62" s="63" t="s">
        <v>168</v>
      </c>
      <c r="F62" s="119">
        <v>500</v>
      </c>
      <c r="G62" s="119">
        <v>500</v>
      </c>
      <c r="H62" s="64">
        <v>0</v>
      </c>
      <c r="I62" s="46">
        <f t="shared" si="1"/>
        <v>0</v>
      </c>
    </row>
    <row r="63" spans="2:9" x14ac:dyDescent="0.25">
      <c r="B63" s="165" t="s">
        <v>107</v>
      </c>
      <c r="C63" s="165"/>
      <c r="D63" s="165"/>
      <c r="E63" s="63" t="s">
        <v>169</v>
      </c>
      <c r="F63" s="119">
        <v>8800</v>
      </c>
      <c r="G63" s="119">
        <v>8800</v>
      </c>
      <c r="H63" s="64">
        <v>653.83000000000004</v>
      </c>
      <c r="I63" s="46">
        <f t="shared" si="1"/>
        <v>7.4298863636363635</v>
      </c>
    </row>
    <row r="64" spans="2:9" x14ac:dyDescent="0.25">
      <c r="B64" s="165" t="s">
        <v>108</v>
      </c>
      <c r="C64" s="165"/>
      <c r="D64" s="165"/>
      <c r="E64" s="63" t="s">
        <v>170</v>
      </c>
      <c r="F64" s="119">
        <v>0</v>
      </c>
      <c r="G64" s="119">
        <v>0</v>
      </c>
      <c r="H64" s="64">
        <v>0</v>
      </c>
      <c r="I64" s="46">
        <f t="shared" si="1"/>
        <v>0</v>
      </c>
    </row>
    <row r="65" spans="2:9" x14ac:dyDescent="0.25">
      <c r="B65" s="165" t="s">
        <v>109</v>
      </c>
      <c r="C65" s="165"/>
      <c r="D65" s="165"/>
      <c r="E65" s="63" t="s">
        <v>171</v>
      </c>
      <c r="F65" s="119">
        <v>3300</v>
      </c>
      <c r="G65" s="119">
        <v>3300</v>
      </c>
      <c r="H65" s="64">
        <v>2811</v>
      </c>
      <c r="I65" s="46">
        <f t="shared" si="1"/>
        <v>85.181818181818187</v>
      </c>
    </row>
    <row r="66" spans="2:9" x14ac:dyDescent="0.25">
      <c r="B66" s="165" t="s">
        <v>110</v>
      </c>
      <c r="C66" s="165"/>
      <c r="D66" s="165"/>
      <c r="E66" s="63" t="s">
        <v>172</v>
      </c>
      <c r="F66" s="119">
        <v>1100</v>
      </c>
      <c r="G66" s="119">
        <v>1100</v>
      </c>
      <c r="H66" s="64">
        <v>539.82000000000005</v>
      </c>
      <c r="I66" s="46">
        <f t="shared" si="1"/>
        <v>49.074545454545458</v>
      </c>
    </row>
    <row r="67" spans="2:9" x14ac:dyDescent="0.25">
      <c r="B67" s="165" t="s">
        <v>111</v>
      </c>
      <c r="C67" s="165"/>
      <c r="D67" s="165"/>
      <c r="E67" s="63" t="s">
        <v>173</v>
      </c>
      <c r="F67" s="119">
        <v>1500</v>
      </c>
      <c r="G67" s="119">
        <v>1500</v>
      </c>
      <c r="H67" s="64">
        <v>1141.1199999999999</v>
      </c>
      <c r="I67" s="46">
        <f t="shared" si="1"/>
        <v>76.074666666666658</v>
      </c>
    </row>
    <row r="68" spans="2:9" x14ac:dyDescent="0.25">
      <c r="B68" s="165" t="s">
        <v>112</v>
      </c>
      <c r="C68" s="165"/>
      <c r="D68" s="165"/>
      <c r="E68" s="63" t="s">
        <v>174</v>
      </c>
      <c r="F68" s="119">
        <v>1900</v>
      </c>
      <c r="G68" s="119">
        <v>1900</v>
      </c>
      <c r="H68" s="64">
        <v>151.72999999999999</v>
      </c>
      <c r="I68" s="46">
        <f t="shared" si="1"/>
        <v>7.9857894736842097</v>
      </c>
    </row>
    <row r="69" spans="2:9" x14ac:dyDescent="0.25">
      <c r="B69" s="165" t="s">
        <v>117</v>
      </c>
      <c r="C69" s="165"/>
      <c r="D69" s="165"/>
      <c r="E69" s="63" t="s">
        <v>178</v>
      </c>
      <c r="F69" s="119">
        <v>1400</v>
      </c>
      <c r="G69" s="119">
        <v>1400</v>
      </c>
      <c r="H69" s="64">
        <v>0</v>
      </c>
      <c r="I69" s="46">
        <f t="shared" si="1"/>
        <v>0</v>
      </c>
    </row>
    <row r="70" spans="2:9" x14ac:dyDescent="0.25">
      <c r="B70" s="165" t="s">
        <v>118</v>
      </c>
      <c r="C70" s="165"/>
      <c r="D70" s="165"/>
      <c r="E70" s="63" t="s">
        <v>179</v>
      </c>
      <c r="F70" s="119">
        <v>300</v>
      </c>
      <c r="G70" s="119">
        <v>300</v>
      </c>
      <c r="H70" s="64">
        <v>184.12</v>
      </c>
      <c r="I70" s="46">
        <f t="shared" si="1"/>
        <v>61.373333333333335</v>
      </c>
    </row>
    <row r="71" spans="2:9" x14ac:dyDescent="0.25">
      <c r="B71" s="165" t="s">
        <v>119</v>
      </c>
      <c r="C71" s="165"/>
      <c r="D71" s="165"/>
      <c r="E71" s="63" t="s">
        <v>180</v>
      </c>
      <c r="F71" s="119">
        <v>200</v>
      </c>
      <c r="G71" s="119">
        <v>200</v>
      </c>
      <c r="H71" s="64">
        <v>175</v>
      </c>
      <c r="I71" s="46">
        <f t="shared" si="1"/>
        <v>87.5</v>
      </c>
    </row>
    <row r="72" spans="2:9" ht="30" x14ac:dyDescent="0.25">
      <c r="B72" s="165" t="s">
        <v>122</v>
      </c>
      <c r="C72" s="165"/>
      <c r="D72" s="165"/>
      <c r="E72" s="63" t="s">
        <v>176</v>
      </c>
      <c r="F72" s="119">
        <v>1100</v>
      </c>
      <c r="G72" s="119">
        <v>1100</v>
      </c>
      <c r="H72" s="64">
        <v>593.67999999999995</v>
      </c>
      <c r="I72" s="46">
        <f t="shared" si="1"/>
        <v>53.970909090909089</v>
      </c>
    </row>
    <row r="73" spans="2:9" x14ac:dyDescent="0.25">
      <c r="B73" s="165" t="s">
        <v>123</v>
      </c>
      <c r="C73" s="165"/>
      <c r="D73" s="165"/>
      <c r="E73" s="63" t="s">
        <v>183</v>
      </c>
      <c r="F73" s="119">
        <v>1000</v>
      </c>
      <c r="G73" s="119">
        <v>1000</v>
      </c>
      <c r="H73" s="64">
        <f>H74</f>
        <v>908.73</v>
      </c>
      <c r="I73" s="46">
        <f t="shared" si="1"/>
        <v>90.873000000000005</v>
      </c>
    </row>
    <row r="74" spans="2:9" ht="30" x14ac:dyDescent="0.25">
      <c r="B74" s="165" t="s">
        <v>125</v>
      </c>
      <c r="C74" s="165"/>
      <c r="D74" s="165"/>
      <c r="E74" s="63" t="s">
        <v>185</v>
      </c>
      <c r="F74" s="119">
        <v>700</v>
      </c>
      <c r="G74" s="119">
        <v>700</v>
      </c>
      <c r="H74" s="64">
        <v>908.73</v>
      </c>
      <c r="I74" s="46">
        <f t="shared" si="1"/>
        <v>129.81857142857143</v>
      </c>
    </row>
    <row r="75" spans="2:9" x14ac:dyDescent="0.25">
      <c r="B75" s="165" t="s">
        <v>126</v>
      </c>
      <c r="C75" s="165"/>
      <c r="D75" s="165"/>
      <c r="E75" s="63" t="s">
        <v>186</v>
      </c>
      <c r="F75" s="119">
        <v>200</v>
      </c>
      <c r="G75" s="119">
        <v>200</v>
      </c>
      <c r="H75" s="64">
        <v>0</v>
      </c>
      <c r="I75" s="46">
        <f t="shared" si="1"/>
        <v>0</v>
      </c>
    </row>
    <row r="76" spans="2:9" ht="30" x14ac:dyDescent="0.25">
      <c r="B76" s="165" t="s">
        <v>127</v>
      </c>
      <c r="C76" s="165"/>
      <c r="D76" s="165"/>
      <c r="E76" s="63" t="s">
        <v>187</v>
      </c>
      <c r="F76" s="119">
        <v>100</v>
      </c>
      <c r="G76" s="119">
        <v>100</v>
      </c>
      <c r="H76" s="64">
        <v>0</v>
      </c>
      <c r="I76" s="46">
        <f t="shared" si="1"/>
        <v>0</v>
      </c>
    </row>
    <row r="77" spans="2:9" ht="45" x14ac:dyDescent="0.25">
      <c r="B77" s="176" t="s">
        <v>225</v>
      </c>
      <c r="C77" s="176"/>
      <c r="D77" s="176"/>
      <c r="E77" s="177" t="s">
        <v>242</v>
      </c>
      <c r="F77" s="118">
        <f>F79+F80</f>
        <v>4500</v>
      </c>
      <c r="G77" s="118">
        <f>G79+G80</f>
        <v>4500</v>
      </c>
      <c r="H77" s="118">
        <v>0</v>
      </c>
      <c r="I77" s="178">
        <f t="shared" si="1"/>
        <v>0</v>
      </c>
    </row>
    <row r="78" spans="2:9" ht="30" x14ac:dyDescent="0.25">
      <c r="B78" s="179" t="s">
        <v>138</v>
      </c>
      <c r="C78" s="179"/>
      <c r="D78" s="179"/>
      <c r="E78" s="180" t="s">
        <v>195</v>
      </c>
      <c r="F78" s="119">
        <v>4500</v>
      </c>
      <c r="G78" s="119">
        <v>4500</v>
      </c>
      <c r="H78" s="119">
        <v>0</v>
      </c>
      <c r="I78" s="102">
        <f t="shared" ref="I78:I148" si="3">IF(G78,H78/G78,0)*100</f>
        <v>0</v>
      </c>
    </row>
    <row r="79" spans="2:9" x14ac:dyDescent="0.25">
      <c r="B79" s="179">
        <v>4221</v>
      </c>
      <c r="C79" s="179"/>
      <c r="D79" s="179"/>
      <c r="E79" s="180" t="s">
        <v>199</v>
      </c>
      <c r="F79" s="119">
        <v>3200</v>
      </c>
      <c r="G79" s="119">
        <v>3200</v>
      </c>
      <c r="H79" s="119">
        <v>0</v>
      </c>
      <c r="I79" s="102">
        <f t="shared" si="3"/>
        <v>0</v>
      </c>
    </row>
    <row r="80" spans="2:9" x14ac:dyDescent="0.25">
      <c r="B80" s="179">
        <v>4227</v>
      </c>
      <c r="C80" s="179"/>
      <c r="D80" s="179"/>
      <c r="E80" s="180" t="s">
        <v>268</v>
      </c>
      <c r="F80" s="119">
        <v>1300</v>
      </c>
      <c r="G80" s="119">
        <v>1300</v>
      </c>
      <c r="H80" s="119">
        <v>0</v>
      </c>
      <c r="I80" s="102">
        <f t="shared" si="3"/>
        <v>0</v>
      </c>
    </row>
    <row r="81" spans="2:9" x14ac:dyDescent="0.25">
      <c r="B81" s="167" t="s">
        <v>229</v>
      </c>
      <c r="C81" s="167"/>
      <c r="D81" s="167"/>
      <c r="E81" s="68" t="s">
        <v>246</v>
      </c>
      <c r="F81" s="116">
        <f t="shared" ref="F81:H82" si="4">F82</f>
        <v>102000</v>
      </c>
      <c r="G81" s="116">
        <f t="shared" si="4"/>
        <v>102001</v>
      </c>
      <c r="H81" s="69">
        <f t="shared" si="4"/>
        <v>90672.94</v>
      </c>
      <c r="I81" s="70">
        <f t="shared" si="3"/>
        <v>88.894167704238185</v>
      </c>
    </row>
    <row r="82" spans="2:9" ht="30" x14ac:dyDescent="0.25">
      <c r="B82" s="167" t="s">
        <v>230</v>
      </c>
      <c r="C82" s="167"/>
      <c r="D82" s="167"/>
      <c r="E82" s="68" t="s">
        <v>247</v>
      </c>
      <c r="F82" s="116">
        <f t="shared" si="4"/>
        <v>102000</v>
      </c>
      <c r="G82" s="116">
        <f t="shared" si="4"/>
        <v>102001</v>
      </c>
      <c r="H82" s="69">
        <f t="shared" si="4"/>
        <v>90672.94</v>
      </c>
      <c r="I82" s="70">
        <f t="shared" si="3"/>
        <v>88.894167704238185</v>
      </c>
    </row>
    <row r="83" spans="2:9" ht="45" x14ac:dyDescent="0.25">
      <c r="B83" s="168" t="s">
        <v>221</v>
      </c>
      <c r="C83" s="168"/>
      <c r="D83" s="168"/>
      <c r="E83" s="71" t="s">
        <v>238</v>
      </c>
      <c r="F83" s="117">
        <v>102000</v>
      </c>
      <c r="G83" s="117">
        <v>102001</v>
      </c>
      <c r="H83" s="72">
        <f>H84+H116</f>
        <v>90672.94</v>
      </c>
      <c r="I83" s="73">
        <f t="shared" si="3"/>
        <v>88.894167704238185</v>
      </c>
    </row>
    <row r="84" spans="2:9" ht="30" x14ac:dyDescent="0.25">
      <c r="B84" s="166" t="s">
        <v>222</v>
      </c>
      <c r="C84" s="166"/>
      <c r="D84" s="166"/>
      <c r="E84" s="74" t="s">
        <v>239</v>
      </c>
      <c r="F84" s="118">
        <f>F85+F87+F111</f>
        <v>102000</v>
      </c>
      <c r="G84" s="118">
        <f>G85+G87+G111</f>
        <v>102000</v>
      </c>
      <c r="H84" s="75">
        <v>80513.649999999994</v>
      </c>
      <c r="I84" s="76">
        <f t="shared" si="3"/>
        <v>78.934950980392145</v>
      </c>
    </row>
    <row r="85" spans="2:9" x14ac:dyDescent="0.25">
      <c r="B85" s="165" t="s">
        <v>84</v>
      </c>
      <c r="C85" s="165"/>
      <c r="D85" s="165"/>
      <c r="E85" s="63" t="s">
        <v>4</v>
      </c>
      <c r="F85" s="119">
        <f>F86</f>
        <v>1500</v>
      </c>
      <c r="G85" s="119">
        <f>G86</f>
        <v>1500</v>
      </c>
      <c r="H85" s="64">
        <v>0</v>
      </c>
      <c r="I85" s="46">
        <f t="shared" si="3"/>
        <v>0</v>
      </c>
    </row>
    <row r="86" spans="2:9" x14ac:dyDescent="0.25">
      <c r="B86" s="165" t="s">
        <v>88</v>
      </c>
      <c r="C86" s="165"/>
      <c r="D86" s="165"/>
      <c r="E86" s="63" t="s">
        <v>153</v>
      </c>
      <c r="F86" s="119">
        <v>1500</v>
      </c>
      <c r="G86" s="119">
        <v>1500</v>
      </c>
      <c r="H86" s="64">
        <v>0</v>
      </c>
      <c r="I86" s="46">
        <f t="shared" si="3"/>
        <v>0</v>
      </c>
    </row>
    <row r="87" spans="2:9" x14ac:dyDescent="0.25">
      <c r="B87" s="165" t="s">
        <v>91</v>
      </c>
      <c r="C87" s="165"/>
      <c r="D87" s="165"/>
      <c r="E87" s="63" t="s">
        <v>13</v>
      </c>
      <c r="F87" s="119">
        <v>99400</v>
      </c>
      <c r="G87" s="119">
        <v>99400</v>
      </c>
      <c r="H87" s="64">
        <f>H88+H89+H90+H91+H92+H93+H94+H95+H96+H97+H98+H99+H101+H102+H103++H105+H106+H107+H108+H109+H110+H100</f>
        <v>80392.460000000006</v>
      </c>
      <c r="I87" s="46">
        <f t="shared" si="3"/>
        <v>80.877726358148905</v>
      </c>
    </row>
    <row r="88" spans="2:9" x14ac:dyDescent="0.25">
      <c r="B88" s="165" t="s">
        <v>93</v>
      </c>
      <c r="C88" s="165"/>
      <c r="D88" s="165"/>
      <c r="E88" s="63" t="s">
        <v>27</v>
      </c>
      <c r="F88" s="119">
        <v>24000</v>
      </c>
      <c r="G88" s="119">
        <v>24000</v>
      </c>
      <c r="H88" s="64">
        <v>17634.75</v>
      </c>
      <c r="I88" s="46">
        <f t="shared" si="3"/>
        <v>73.478125000000006</v>
      </c>
    </row>
    <row r="89" spans="2:9" x14ac:dyDescent="0.25">
      <c r="B89" s="165" t="s">
        <v>95</v>
      </c>
      <c r="C89" s="165"/>
      <c r="D89" s="165"/>
      <c r="E89" s="63" t="s">
        <v>157</v>
      </c>
      <c r="F89" s="119">
        <v>700</v>
      </c>
      <c r="G89" s="119">
        <v>700</v>
      </c>
      <c r="H89" s="64">
        <v>0</v>
      </c>
      <c r="I89" s="46">
        <f t="shared" si="3"/>
        <v>0</v>
      </c>
    </row>
    <row r="90" spans="2:9" ht="30" x14ac:dyDescent="0.25">
      <c r="B90" s="165" t="s">
        <v>96</v>
      </c>
      <c r="C90" s="165"/>
      <c r="D90" s="165"/>
      <c r="E90" s="63" t="s">
        <v>158</v>
      </c>
      <c r="F90" s="119">
        <v>500</v>
      </c>
      <c r="G90" s="119">
        <v>500</v>
      </c>
      <c r="H90" s="64">
        <v>0</v>
      </c>
      <c r="I90" s="46">
        <f t="shared" si="3"/>
        <v>0</v>
      </c>
    </row>
    <row r="91" spans="2:9" ht="30" x14ac:dyDescent="0.25">
      <c r="B91" s="165" t="s">
        <v>98</v>
      </c>
      <c r="C91" s="165"/>
      <c r="D91" s="165"/>
      <c r="E91" s="63" t="s">
        <v>160</v>
      </c>
      <c r="F91" s="119">
        <v>3600</v>
      </c>
      <c r="G91" s="119">
        <v>3600</v>
      </c>
      <c r="H91" s="64">
        <v>523.4</v>
      </c>
      <c r="I91" s="46">
        <f t="shared" si="3"/>
        <v>14.538888888888888</v>
      </c>
    </row>
    <row r="92" spans="2:9" x14ac:dyDescent="0.25">
      <c r="B92" s="165" t="s">
        <v>99</v>
      </c>
      <c r="C92" s="165"/>
      <c r="D92" s="165"/>
      <c r="E92" s="63" t="s">
        <v>161</v>
      </c>
      <c r="F92" s="119">
        <v>0</v>
      </c>
      <c r="G92" s="119">
        <v>0</v>
      </c>
      <c r="H92" s="64">
        <v>0</v>
      </c>
      <c r="I92" s="46">
        <f t="shared" si="3"/>
        <v>0</v>
      </c>
    </row>
    <row r="93" spans="2:9" ht="30" x14ac:dyDescent="0.25">
      <c r="B93" s="165" t="s">
        <v>100</v>
      </c>
      <c r="C93" s="165"/>
      <c r="D93" s="165"/>
      <c r="E93" s="63" t="s">
        <v>162</v>
      </c>
      <c r="F93" s="119">
        <v>800</v>
      </c>
      <c r="G93" s="119">
        <v>800</v>
      </c>
      <c r="H93" s="64">
        <v>0</v>
      </c>
      <c r="I93" s="46">
        <f t="shared" si="3"/>
        <v>0</v>
      </c>
    </row>
    <row r="94" spans="2:9" ht="30" x14ac:dyDescent="0.25">
      <c r="B94" s="165" t="s">
        <v>102</v>
      </c>
      <c r="C94" s="165"/>
      <c r="D94" s="165"/>
      <c r="E94" s="63" t="s">
        <v>164</v>
      </c>
      <c r="F94" s="119">
        <v>200</v>
      </c>
      <c r="G94" s="119">
        <v>200</v>
      </c>
      <c r="H94" s="64">
        <v>68</v>
      </c>
      <c r="I94" s="46">
        <f t="shared" si="3"/>
        <v>34</v>
      </c>
    </row>
    <row r="95" spans="2:9" x14ac:dyDescent="0.25">
      <c r="B95" s="165" t="s">
        <v>104</v>
      </c>
      <c r="C95" s="165"/>
      <c r="D95" s="165"/>
      <c r="E95" s="63" t="s">
        <v>166</v>
      </c>
      <c r="F95" s="119">
        <v>6300</v>
      </c>
      <c r="G95" s="119">
        <v>6300</v>
      </c>
      <c r="H95" s="64">
        <v>4619.75</v>
      </c>
      <c r="I95" s="46">
        <f t="shared" si="3"/>
        <v>73.32936507936509</v>
      </c>
    </row>
    <row r="96" spans="2:9" ht="30" x14ac:dyDescent="0.25">
      <c r="B96" s="165" t="s">
        <v>105</v>
      </c>
      <c r="C96" s="165"/>
      <c r="D96" s="165"/>
      <c r="E96" s="63" t="s">
        <v>167</v>
      </c>
      <c r="F96" s="119">
        <v>0</v>
      </c>
      <c r="G96" s="119">
        <v>0</v>
      </c>
      <c r="H96" s="64">
        <v>0</v>
      </c>
      <c r="I96" s="46">
        <f t="shared" si="3"/>
        <v>0</v>
      </c>
    </row>
    <row r="97" spans="2:9" x14ac:dyDescent="0.25">
      <c r="B97" s="165" t="s">
        <v>106</v>
      </c>
      <c r="C97" s="165"/>
      <c r="D97" s="165"/>
      <c r="E97" s="63" t="s">
        <v>168</v>
      </c>
      <c r="F97" s="119">
        <v>1400</v>
      </c>
      <c r="G97" s="119">
        <v>1400</v>
      </c>
      <c r="H97" s="64">
        <v>1309.1099999999999</v>
      </c>
      <c r="I97" s="46">
        <f t="shared" si="3"/>
        <v>93.507857142857134</v>
      </c>
    </row>
    <row r="98" spans="2:9" x14ac:dyDescent="0.25">
      <c r="B98" s="165" t="s">
        <v>107</v>
      </c>
      <c r="C98" s="165"/>
      <c r="D98" s="165"/>
      <c r="E98" s="63" t="s">
        <v>169</v>
      </c>
      <c r="F98" s="119">
        <v>800</v>
      </c>
      <c r="G98" s="119">
        <v>800</v>
      </c>
      <c r="H98" s="64">
        <v>0</v>
      </c>
      <c r="I98" s="46">
        <f t="shared" si="3"/>
        <v>0</v>
      </c>
    </row>
    <row r="99" spans="2:9" x14ac:dyDescent="0.25">
      <c r="B99" s="165" t="s">
        <v>108</v>
      </c>
      <c r="C99" s="165"/>
      <c r="D99" s="165"/>
      <c r="E99" s="63" t="s">
        <v>170</v>
      </c>
      <c r="F99" s="119">
        <v>35000</v>
      </c>
      <c r="G99" s="119">
        <v>35000</v>
      </c>
      <c r="H99" s="64">
        <v>16744.990000000002</v>
      </c>
      <c r="I99" s="46">
        <f t="shared" si="3"/>
        <v>47.842828571428576</v>
      </c>
    </row>
    <row r="100" spans="2:9" x14ac:dyDescent="0.25">
      <c r="B100" s="165" t="s">
        <v>109</v>
      </c>
      <c r="C100" s="165"/>
      <c r="D100" s="165"/>
      <c r="E100" s="63" t="s">
        <v>171</v>
      </c>
      <c r="F100" s="119">
        <v>10000</v>
      </c>
      <c r="G100" s="119">
        <v>10000</v>
      </c>
      <c r="H100" s="64">
        <v>0</v>
      </c>
      <c r="I100" s="46">
        <f t="shared" si="3"/>
        <v>0</v>
      </c>
    </row>
    <row r="101" spans="2:9" x14ac:dyDescent="0.25">
      <c r="B101" s="165" t="s">
        <v>110</v>
      </c>
      <c r="C101" s="165"/>
      <c r="D101" s="165"/>
      <c r="E101" s="63" t="s">
        <v>172</v>
      </c>
      <c r="F101" s="119">
        <v>8000</v>
      </c>
      <c r="G101" s="119">
        <v>8000</v>
      </c>
      <c r="H101" s="64">
        <v>22527.3</v>
      </c>
      <c r="I101" s="46">
        <f t="shared" si="3"/>
        <v>281.59125</v>
      </c>
    </row>
    <row r="102" spans="2:9" x14ac:dyDescent="0.25">
      <c r="B102" s="165" t="s">
        <v>111</v>
      </c>
      <c r="C102" s="165"/>
      <c r="D102" s="165"/>
      <c r="E102" s="63" t="s">
        <v>173</v>
      </c>
      <c r="F102" s="119">
        <v>0</v>
      </c>
      <c r="G102" s="119">
        <v>0</v>
      </c>
      <c r="H102" s="64">
        <v>9962.5</v>
      </c>
      <c r="I102" s="46">
        <f t="shared" si="3"/>
        <v>0</v>
      </c>
    </row>
    <row r="103" spans="2:9" x14ac:dyDescent="0.25">
      <c r="B103" s="165">
        <v>3239</v>
      </c>
      <c r="C103" s="165"/>
      <c r="D103" s="165"/>
      <c r="E103" s="63" t="s">
        <v>174</v>
      </c>
      <c r="F103" s="119">
        <v>0</v>
      </c>
      <c r="G103" s="119">
        <v>0</v>
      </c>
      <c r="H103" s="64">
        <v>5.59</v>
      </c>
      <c r="I103" s="46">
        <f t="shared" si="3"/>
        <v>0</v>
      </c>
    </row>
    <row r="104" spans="2:9" ht="45" x14ac:dyDescent="0.25">
      <c r="B104" s="165">
        <v>3291</v>
      </c>
      <c r="C104" s="165"/>
      <c r="D104" s="165"/>
      <c r="E104" s="63" t="s">
        <v>177</v>
      </c>
      <c r="F104" s="119">
        <v>500</v>
      </c>
      <c r="G104" s="119">
        <v>500</v>
      </c>
      <c r="H104" s="64">
        <v>114.69</v>
      </c>
      <c r="I104" s="46">
        <f t="shared" si="3"/>
        <v>22.937999999999999</v>
      </c>
    </row>
    <row r="105" spans="2:9" x14ac:dyDescent="0.25">
      <c r="B105" s="165">
        <v>3292</v>
      </c>
      <c r="C105" s="165"/>
      <c r="D105" s="165"/>
      <c r="E105" s="63" t="s">
        <v>178</v>
      </c>
      <c r="F105" s="119">
        <v>2000</v>
      </c>
      <c r="G105" s="119">
        <v>2000</v>
      </c>
      <c r="H105" s="64">
        <v>765.55</v>
      </c>
      <c r="I105" s="46">
        <f t="shared" si="3"/>
        <v>38.277499999999996</v>
      </c>
    </row>
    <row r="106" spans="2:9" x14ac:dyDescent="0.25">
      <c r="B106" s="165" t="s">
        <v>118</v>
      </c>
      <c r="C106" s="165"/>
      <c r="D106" s="165"/>
      <c r="E106" s="63" t="s">
        <v>179</v>
      </c>
      <c r="F106" s="119">
        <v>1600</v>
      </c>
      <c r="G106" s="119">
        <v>1600</v>
      </c>
      <c r="H106" s="64">
        <v>1407.65</v>
      </c>
      <c r="I106" s="46">
        <f t="shared" si="3"/>
        <v>87.978125000000006</v>
      </c>
    </row>
    <row r="107" spans="2:9" x14ac:dyDescent="0.25">
      <c r="B107" s="165" t="s">
        <v>119</v>
      </c>
      <c r="C107" s="165"/>
      <c r="D107" s="165"/>
      <c r="E107" s="63" t="s">
        <v>180</v>
      </c>
      <c r="F107" s="119">
        <v>3400</v>
      </c>
      <c r="G107" s="119">
        <v>3400</v>
      </c>
      <c r="H107" s="64">
        <v>3414.91</v>
      </c>
      <c r="I107" s="46">
        <f t="shared" si="3"/>
        <v>100.4385294117647</v>
      </c>
    </row>
    <row r="108" spans="2:9" x14ac:dyDescent="0.25">
      <c r="B108" s="165" t="s">
        <v>120</v>
      </c>
      <c r="C108" s="165"/>
      <c r="D108" s="165"/>
      <c r="E108" s="63" t="s">
        <v>181</v>
      </c>
      <c r="F108" s="119">
        <v>0</v>
      </c>
      <c r="G108" s="119">
        <v>0</v>
      </c>
      <c r="H108" s="64">
        <v>0</v>
      </c>
      <c r="I108" s="46">
        <f t="shared" si="3"/>
        <v>0</v>
      </c>
    </row>
    <row r="109" spans="2:9" x14ac:dyDescent="0.25">
      <c r="B109" s="165" t="s">
        <v>121</v>
      </c>
      <c r="C109" s="165"/>
      <c r="D109" s="165"/>
      <c r="E109" s="63" t="s">
        <v>182</v>
      </c>
      <c r="F109" s="119">
        <v>0</v>
      </c>
      <c r="G109" s="119">
        <v>0</v>
      </c>
      <c r="H109" s="64">
        <v>0</v>
      </c>
      <c r="I109" s="46">
        <f t="shared" si="3"/>
        <v>0</v>
      </c>
    </row>
    <row r="110" spans="2:9" ht="30" x14ac:dyDescent="0.25">
      <c r="B110" s="165" t="s">
        <v>122</v>
      </c>
      <c r="C110" s="165"/>
      <c r="D110" s="165"/>
      <c r="E110" s="63" t="s">
        <v>176</v>
      </c>
      <c r="F110" s="119">
        <v>600</v>
      </c>
      <c r="G110" s="119">
        <v>600</v>
      </c>
      <c r="H110" s="64">
        <v>1408.96</v>
      </c>
      <c r="I110" s="46">
        <f t="shared" si="3"/>
        <v>234.82666666666668</v>
      </c>
    </row>
    <row r="111" spans="2:9" x14ac:dyDescent="0.25">
      <c r="B111" s="165" t="s">
        <v>123</v>
      </c>
      <c r="C111" s="165"/>
      <c r="D111" s="165"/>
      <c r="E111" s="63" t="s">
        <v>183</v>
      </c>
      <c r="F111" s="119">
        <v>1100</v>
      </c>
      <c r="G111" s="119">
        <v>1100</v>
      </c>
      <c r="H111" s="64">
        <v>6.5</v>
      </c>
      <c r="I111" s="46">
        <f t="shared" si="3"/>
        <v>0.59090909090909094</v>
      </c>
    </row>
    <row r="112" spans="2:9" ht="30" x14ac:dyDescent="0.25">
      <c r="B112" s="165" t="s">
        <v>125</v>
      </c>
      <c r="C112" s="165"/>
      <c r="D112" s="165"/>
      <c r="E112" s="63" t="s">
        <v>185</v>
      </c>
      <c r="F112" s="119">
        <v>1100</v>
      </c>
      <c r="G112" s="119">
        <v>1100</v>
      </c>
      <c r="H112" s="64">
        <v>6.5</v>
      </c>
      <c r="I112" s="46">
        <f t="shared" si="3"/>
        <v>0.59090909090909094</v>
      </c>
    </row>
    <row r="113" spans="2:9" ht="30" x14ac:dyDescent="0.25">
      <c r="B113" s="176" t="s">
        <v>223</v>
      </c>
      <c r="C113" s="176"/>
      <c r="D113" s="176"/>
      <c r="E113" s="177" t="s">
        <v>240</v>
      </c>
      <c r="F113" s="118">
        <v>0</v>
      </c>
      <c r="G113" s="118">
        <v>0</v>
      </c>
      <c r="H113" s="118">
        <v>0</v>
      </c>
      <c r="I113" s="178">
        <f t="shared" si="3"/>
        <v>0</v>
      </c>
    </row>
    <row r="114" spans="2:9" x14ac:dyDescent="0.25">
      <c r="B114" s="179" t="s">
        <v>91</v>
      </c>
      <c r="C114" s="179"/>
      <c r="D114" s="179"/>
      <c r="E114" s="180" t="s">
        <v>13</v>
      </c>
      <c r="F114" s="119">
        <v>0</v>
      </c>
      <c r="G114" s="119">
        <v>0</v>
      </c>
      <c r="H114" s="119">
        <v>0</v>
      </c>
      <c r="I114" s="102">
        <f t="shared" si="3"/>
        <v>0</v>
      </c>
    </row>
    <row r="115" spans="2:9" ht="30" x14ac:dyDescent="0.25">
      <c r="B115" s="179" t="s">
        <v>122</v>
      </c>
      <c r="C115" s="179"/>
      <c r="D115" s="179"/>
      <c r="E115" s="180" t="s">
        <v>176</v>
      </c>
      <c r="F115" s="119">
        <v>0</v>
      </c>
      <c r="G115" s="119">
        <v>0</v>
      </c>
      <c r="H115" s="119">
        <v>0</v>
      </c>
      <c r="I115" s="102">
        <f t="shared" si="3"/>
        <v>0</v>
      </c>
    </row>
    <row r="116" spans="2:9" ht="45" x14ac:dyDescent="0.25">
      <c r="B116" s="176" t="s">
        <v>225</v>
      </c>
      <c r="C116" s="176"/>
      <c r="D116" s="176"/>
      <c r="E116" s="177" t="s">
        <v>242</v>
      </c>
      <c r="F116" s="118">
        <f>F120+F118+F117</f>
        <v>78000</v>
      </c>
      <c r="G116" s="118">
        <f>G120+G118+G117</f>
        <v>78000</v>
      </c>
      <c r="H116" s="118">
        <v>10159.290000000001</v>
      </c>
      <c r="I116" s="178">
        <f t="shared" si="3"/>
        <v>13.02473076923077</v>
      </c>
    </row>
    <row r="117" spans="2:9" ht="30" x14ac:dyDescent="0.25">
      <c r="B117" s="179">
        <v>3232</v>
      </c>
      <c r="C117" s="179"/>
      <c r="D117" s="179"/>
      <c r="E117" s="183" t="s">
        <v>167</v>
      </c>
      <c r="F117" s="121">
        <v>17000</v>
      </c>
      <c r="G117" s="121">
        <v>17000</v>
      </c>
      <c r="H117" s="121">
        <v>2890.9</v>
      </c>
      <c r="I117" s="96">
        <v>0</v>
      </c>
    </row>
    <row r="118" spans="2:9" ht="30" x14ac:dyDescent="0.25">
      <c r="B118" s="179" t="s">
        <v>135</v>
      </c>
      <c r="C118" s="179"/>
      <c r="D118" s="179"/>
      <c r="E118" s="180" t="s">
        <v>6</v>
      </c>
      <c r="F118" s="119">
        <v>0</v>
      </c>
      <c r="G118" s="119">
        <v>0</v>
      </c>
      <c r="H118" s="119">
        <v>0</v>
      </c>
      <c r="I118" s="102">
        <f t="shared" si="3"/>
        <v>0</v>
      </c>
    </row>
    <row r="119" spans="2:9" x14ac:dyDescent="0.25">
      <c r="B119" s="179" t="s">
        <v>137</v>
      </c>
      <c r="C119" s="179"/>
      <c r="D119" s="179"/>
      <c r="E119" s="180" t="s">
        <v>194</v>
      </c>
      <c r="F119" s="119">
        <v>0</v>
      </c>
      <c r="G119" s="119">
        <v>0</v>
      </c>
      <c r="H119" s="119">
        <v>0</v>
      </c>
      <c r="I119" s="102">
        <f t="shared" si="3"/>
        <v>0</v>
      </c>
    </row>
    <row r="120" spans="2:9" ht="30" x14ac:dyDescent="0.25">
      <c r="B120" s="179" t="s">
        <v>138</v>
      </c>
      <c r="C120" s="179"/>
      <c r="D120" s="179"/>
      <c r="E120" s="180" t="s">
        <v>195</v>
      </c>
      <c r="F120" s="119">
        <v>61000</v>
      </c>
      <c r="G120" s="119">
        <v>61000</v>
      </c>
      <c r="H120" s="119">
        <f>H121+H126</f>
        <v>7268.39</v>
      </c>
      <c r="I120" s="102">
        <f t="shared" si="3"/>
        <v>11.915393442622952</v>
      </c>
    </row>
    <row r="121" spans="2:9" x14ac:dyDescent="0.25">
      <c r="B121" s="179" t="s">
        <v>142</v>
      </c>
      <c r="C121" s="179"/>
      <c r="D121" s="179"/>
      <c r="E121" s="180" t="s">
        <v>199</v>
      </c>
      <c r="F121" s="119">
        <v>3000</v>
      </c>
      <c r="G121" s="119">
        <v>3000</v>
      </c>
      <c r="H121" s="119">
        <v>7268.39</v>
      </c>
      <c r="I121" s="102">
        <f t="shared" si="3"/>
        <v>242.27966666666669</v>
      </c>
    </row>
    <row r="122" spans="2:9" x14ac:dyDescent="0.25">
      <c r="B122" s="179" t="s">
        <v>143</v>
      </c>
      <c r="C122" s="179"/>
      <c r="D122" s="179"/>
      <c r="E122" s="180" t="s">
        <v>200</v>
      </c>
      <c r="F122" s="119">
        <v>0</v>
      </c>
      <c r="G122" s="119">
        <v>0</v>
      </c>
      <c r="H122" s="119">
        <v>0</v>
      </c>
      <c r="I122" s="102">
        <f t="shared" si="3"/>
        <v>0</v>
      </c>
    </row>
    <row r="123" spans="2:9" x14ac:dyDescent="0.25">
      <c r="B123" s="179" t="s">
        <v>144</v>
      </c>
      <c r="C123" s="179"/>
      <c r="D123" s="179"/>
      <c r="E123" s="180" t="s">
        <v>201</v>
      </c>
      <c r="F123" s="119">
        <v>0</v>
      </c>
      <c r="G123" s="119">
        <v>0</v>
      </c>
      <c r="H123" s="119">
        <v>0</v>
      </c>
      <c r="I123" s="102">
        <f t="shared" si="3"/>
        <v>0</v>
      </c>
    </row>
    <row r="124" spans="2:9" x14ac:dyDescent="0.25">
      <c r="B124" s="179" t="s">
        <v>145</v>
      </c>
      <c r="C124" s="179"/>
      <c r="D124" s="179"/>
      <c r="E124" s="180" t="s">
        <v>202</v>
      </c>
      <c r="F124" s="119">
        <v>55000</v>
      </c>
      <c r="G124" s="119">
        <v>55000</v>
      </c>
      <c r="H124" s="119">
        <v>0</v>
      </c>
      <c r="I124" s="102">
        <f t="shared" si="3"/>
        <v>0</v>
      </c>
    </row>
    <row r="125" spans="2:9" x14ac:dyDescent="0.25">
      <c r="B125" s="179">
        <v>4227</v>
      </c>
      <c r="C125" s="179"/>
      <c r="D125" s="179"/>
      <c r="E125" s="180" t="s">
        <v>268</v>
      </c>
      <c r="F125" s="119">
        <v>3000</v>
      </c>
      <c r="G125" s="119">
        <v>3000</v>
      </c>
      <c r="H125" s="119">
        <v>0</v>
      </c>
      <c r="I125" s="102">
        <f t="shared" si="3"/>
        <v>0</v>
      </c>
    </row>
    <row r="126" spans="2:9" x14ac:dyDescent="0.25">
      <c r="B126" s="179" t="s">
        <v>150</v>
      </c>
      <c r="C126" s="179"/>
      <c r="D126" s="179"/>
      <c r="E126" s="180" t="s">
        <v>207</v>
      </c>
      <c r="F126" s="119">
        <v>0</v>
      </c>
      <c r="G126" s="119">
        <v>0</v>
      </c>
      <c r="H126" s="119">
        <v>0</v>
      </c>
      <c r="I126" s="102">
        <f t="shared" si="3"/>
        <v>0</v>
      </c>
    </row>
    <row r="127" spans="2:9" x14ac:dyDescent="0.25">
      <c r="B127" s="179" t="s">
        <v>152</v>
      </c>
      <c r="C127" s="179"/>
      <c r="D127" s="179"/>
      <c r="E127" s="180" t="s">
        <v>209</v>
      </c>
      <c r="F127" s="119">
        <v>0</v>
      </c>
      <c r="G127" s="119">
        <v>0</v>
      </c>
      <c r="H127" s="119">
        <v>0</v>
      </c>
      <c r="I127" s="102">
        <f t="shared" si="3"/>
        <v>0</v>
      </c>
    </row>
    <row r="128" spans="2:9" x14ac:dyDescent="0.25">
      <c r="B128" s="167" t="s">
        <v>231</v>
      </c>
      <c r="C128" s="167"/>
      <c r="D128" s="167"/>
      <c r="E128" s="68" t="s">
        <v>248</v>
      </c>
      <c r="F128" s="116">
        <f>F130</f>
        <v>2089500</v>
      </c>
      <c r="G128" s="116">
        <f>G130</f>
        <v>2089500</v>
      </c>
      <c r="H128" s="69">
        <f>H129</f>
        <v>1089185.81</v>
      </c>
      <c r="I128" s="70">
        <f t="shared" si="3"/>
        <v>52.126624072744676</v>
      </c>
    </row>
    <row r="129" spans="2:9" x14ac:dyDescent="0.25">
      <c r="B129" s="167" t="s">
        <v>232</v>
      </c>
      <c r="C129" s="167"/>
      <c r="D129" s="167"/>
      <c r="E129" s="68" t="s">
        <v>249</v>
      </c>
      <c r="F129" s="116">
        <f>F130</f>
        <v>2089500</v>
      </c>
      <c r="G129" s="116">
        <f>G130</f>
        <v>2089500</v>
      </c>
      <c r="H129" s="69">
        <f>H130</f>
        <v>1089185.81</v>
      </c>
      <c r="I129" s="70">
        <f t="shared" si="3"/>
        <v>52.126624072744676</v>
      </c>
    </row>
    <row r="130" spans="2:9" ht="45" x14ac:dyDescent="0.25">
      <c r="B130" s="168" t="s">
        <v>221</v>
      </c>
      <c r="C130" s="168"/>
      <c r="D130" s="168"/>
      <c r="E130" s="71" t="s">
        <v>238</v>
      </c>
      <c r="F130" s="117">
        <f>F131+F145+F148</f>
        <v>2089500</v>
      </c>
      <c r="G130" s="117">
        <f>G131+G145+G148</f>
        <v>2089500</v>
      </c>
      <c r="H130" s="72">
        <f>H131+H145+H148</f>
        <v>1089185.81</v>
      </c>
      <c r="I130" s="73">
        <f t="shared" si="3"/>
        <v>52.126624072744676</v>
      </c>
    </row>
    <row r="131" spans="2:9" ht="30" x14ac:dyDescent="0.25">
      <c r="B131" s="166" t="s">
        <v>222</v>
      </c>
      <c r="C131" s="166"/>
      <c r="D131" s="166"/>
      <c r="E131" s="74" t="s">
        <v>239</v>
      </c>
      <c r="F131" s="118">
        <f>F132+F137</f>
        <v>2089100</v>
      </c>
      <c r="G131" s="118">
        <f>G132+G137</f>
        <v>2089100</v>
      </c>
      <c r="H131" s="75">
        <f>H132+H137+H144</f>
        <v>1088815.79</v>
      </c>
      <c r="I131" s="76">
        <f t="shared" si="3"/>
        <v>52.11889282466133</v>
      </c>
    </row>
    <row r="132" spans="2:9" x14ac:dyDescent="0.25">
      <c r="B132" s="165" t="s">
        <v>84</v>
      </c>
      <c r="C132" s="165"/>
      <c r="D132" s="165"/>
      <c r="E132" s="63" t="s">
        <v>4</v>
      </c>
      <c r="F132" s="119">
        <v>2060000</v>
      </c>
      <c r="G132" s="119">
        <v>2060000</v>
      </c>
      <c r="H132" s="64">
        <f>H133+H134+H135+H136</f>
        <v>1082562.99</v>
      </c>
      <c r="I132" s="46">
        <f t="shared" si="3"/>
        <v>52.551601456310678</v>
      </c>
    </row>
    <row r="133" spans="2:9" x14ac:dyDescent="0.25">
      <c r="B133" s="165" t="s">
        <v>86</v>
      </c>
      <c r="C133" s="165"/>
      <c r="D133" s="165"/>
      <c r="E133" s="63" t="s">
        <v>25</v>
      </c>
      <c r="F133" s="119">
        <v>1800000</v>
      </c>
      <c r="G133" s="119">
        <v>1800000</v>
      </c>
      <c r="H133" s="64">
        <v>909568.4</v>
      </c>
      <c r="I133" s="46">
        <f t="shared" si="3"/>
        <v>50.531577777777784</v>
      </c>
    </row>
    <row r="134" spans="2:9" x14ac:dyDescent="0.25">
      <c r="B134" s="165" t="s">
        <v>88</v>
      </c>
      <c r="C134" s="165"/>
      <c r="D134" s="165"/>
      <c r="E134" s="63" t="s">
        <v>153</v>
      </c>
      <c r="F134" s="119">
        <v>20000</v>
      </c>
      <c r="G134" s="119">
        <v>20000</v>
      </c>
      <c r="H134" s="64">
        <v>22972.51</v>
      </c>
      <c r="I134" s="46">
        <f t="shared" si="3"/>
        <v>114.86254999999998</v>
      </c>
    </row>
    <row r="135" spans="2:9" ht="30" x14ac:dyDescent="0.25">
      <c r="B135" s="165" t="s">
        <v>90</v>
      </c>
      <c r="C135" s="165"/>
      <c r="D135" s="165"/>
      <c r="E135" s="63" t="s">
        <v>155</v>
      </c>
      <c r="F135" s="119">
        <v>240000</v>
      </c>
      <c r="G135" s="119">
        <v>240000</v>
      </c>
      <c r="H135" s="64">
        <v>150022.07999999999</v>
      </c>
      <c r="I135" s="46">
        <f t="shared" si="3"/>
        <v>62.5092</v>
      </c>
    </row>
    <row r="136" spans="2:9" ht="45" x14ac:dyDescent="0.25">
      <c r="B136" s="165" t="s">
        <v>259</v>
      </c>
      <c r="C136" s="165"/>
      <c r="D136" s="165"/>
      <c r="E136" s="63" t="s">
        <v>260</v>
      </c>
      <c r="F136" s="119">
        <v>0</v>
      </c>
      <c r="G136" s="119">
        <v>0</v>
      </c>
      <c r="H136" s="64">
        <v>0</v>
      </c>
      <c r="I136" s="46">
        <f t="shared" si="3"/>
        <v>0</v>
      </c>
    </row>
    <row r="137" spans="2:9" x14ac:dyDescent="0.25">
      <c r="B137" s="165" t="s">
        <v>91</v>
      </c>
      <c r="C137" s="165"/>
      <c r="D137" s="165"/>
      <c r="E137" s="63" t="s">
        <v>13</v>
      </c>
      <c r="F137" s="119">
        <v>29100</v>
      </c>
      <c r="G137" s="119">
        <v>29100</v>
      </c>
      <c r="H137" s="64">
        <f>H138+H139+H140+H141+H142+H143</f>
        <v>6252.8</v>
      </c>
      <c r="I137" s="46">
        <f t="shared" si="3"/>
        <v>21.487285223367696</v>
      </c>
    </row>
    <row r="138" spans="2:9" x14ac:dyDescent="0.25">
      <c r="B138" s="165">
        <v>3235</v>
      </c>
      <c r="C138" s="165"/>
      <c r="D138" s="165"/>
      <c r="E138" s="63" t="s">
        <v>170</v>
      </c>
      <c r="F138" s="119">
        <v>24000</v>
      </c>
      <c r="G138" s="119">
        <v>24000</v>
      </c>
      <c r="H138" s="64">
        <v>4435.76</v>
      </c>
      <c r="I138" s="46">
        <f t="shared" si="3"/>
        <v>18.482333333333333</v>
      </c>
    </row>
    <row r="139" spans="2:9" x14ac:dyDescent="0.25">
      <c r="B139" s="165" t="s">
        <v>110</v>
      </c>
      <c r="C139" s="165"/>
      <c r="D139" s="165"/>
      <c r="E139" s="63" t="s">
        <v>172</v>
      </c>
      <c r="F139" s="119">
        <v>0</v>
      </c>
      <c r="G139" s="119">
        <v>0</v>
      </c>
      <c r="H139" s="64">
        <v>0</v>
      </c>
      <c r="I139" s="46">
        <f t="shared" si="3"/>
        <v>0</v>
      </c>
    </row>
    <row r="140" spans="2:9" x14ac:dyDescent="0.25">
      <c r="B140" s="165" t="s">
        <v>112</v>
      </c>
      <c r="C140" s="165"/>
      <c r="D140" s="165"/>
      <c r="E140" s="63" t="s">
        <v>174</v>
      </c>
      <c r="F140" s="119">
        <v>0</v>
      </c>
      <c r="G140" s="119">
        <v>0</v>
      </c>
      <c r="H140" s="64">
        <v>0</v>
      </c>
      <c r="I140" s="46">
        <f t="shared" si="3"/>
        <v>0</v>
      </c>
    </row>
    <row r="141" spans="2:9" ht="45" x14ac:dyDescent="0.25">
      <c r="B141" s="165" t="s">
        <v>116</v>
      </c>
      <c r="C141" s="165"/>
      <c r="D141" s="165"/>
      <c r="E141" s="63" t="s">
        <v>177</v>
      </c>
      <c r="F141" s="119">
        <v>600</v>
      </c>
      <c r="G141" s="119">
        <v>600</v>
      </c>
      <c r="H141" s="64">
        <v>516.24</v>
      </c>
      <c r="I141" s="46">
        <f t="shared" si="3"/>
        <v>86.04</v>
      </c>
    </row>
    <row r="142" spans="2:9" x14ac:dyDescent="0.25">
      <c r="B142" s="165" t="s">
        <v>120</v>
      </c>
      <c r="C142" s="165"/>
      <c r="D142" s="165"/>
      <c r="E142" s="63" t="s">
        <v>182</v>
      </c>
      <c r="F142" s="119">
        <v>4500</v>
      </c>
      <c r="G142" s="119">
        <v>4500</v>
      </c>
      <c r="H142" s="64">
        <v>1300.8</v>
      </c>
      <c r="I142" s="46">
        <f t="shared" si="3"/>
        <v>28.906666666666663</v>
      </c>
    </row>
    <row r="143" spans="2:9" x14ac:dyDescent="0.25">
      <c r="B143" s="165">
        <v>3296</v>
      </c>
      <c r="C143" s="165"/>
      <c r="D143" s="165"/>
      <c r="E143" s="63" t="s">
        <v>182</v>
      </c>
      <c r="F143" s="119">
        <v>0</v>
      </c>
      <c r="G143" s="119">
        <v>0</v>
      </c>
      <c r="H143" s="64">
        <v>0</v>
      </c>
      <c r="I143" s="46">
        <f t="shared" si="3"/>
        <v>0</v>
      </c>
    </row>
    <row r="144" spans="2:9" x14ac:dyDescent="0.25">
      <c r="B144" s="165">
        <v>3433</v>
      </c>
      <c r="C144" s="165"/>
      <c r="D144" s="165"/>
      <c r="E144" s="63" t="s">
        <v>186</v>
      </c>
      <c r="F144" s="119">
        <v>0</v>
      </c>
      <c r="G144" s="119">
        <v>0</v>
      </c>
      <c r="H144" s="64">
        <v>0</v>
      </c>
      <c r="I144" s="46">
        <f t="shared" si="3"/>
        <v>0</v>
      </c>
    </row>
    <row r="145" spans="2:9" ht="45" x14ac:dyDescent="0.25">
      <c r="B145" s="176" t="s">
        <v>225</v>
      </c>
      <c r="C145" s="176"/>
      <c r="D145" s="176"/>
      <c r="E145" s="177" t="s">
        <v>242</v>
      </c>
      <c r="F145" s="118">
        <v>400</v>
      </c>
      <c r="G145" s="118">
        <v>400</v>
      </c>
      <c r="H145" s="118">
        <v>143.44999999999999</v>
      </c>
      <c r="I145" s="178">
        <f t="shared" si="3"/>
        <v>35.862499999999997</v>
      </c>
    </row>
    <row r="146" spans="2:9" ht="30" x14ac:dyDescent="0.25">
      <c r="B146" s="179" t="s">
        <v>138</v>
      </c>
      <c r="C146" s="179"/>
      <c r="D146" s="179"/>
      <c r="E146" s="180" t="s">
        <v>195</v>
      </c>
      <c r="F146" s="119">
        <v>400</v>
      </c>
      <c r="G146" s="119">
        <v>400</v>
      </c>
      <c r="H146" s="119">
        <v>143.44999999999999</v>
      </c>
      <c r="I146" s="102">
        <f t="shared" si="3"/>
        <v>35.862499999999997</v>
      </c>
    </row>
    <row r="147" spans="2:9" x14ac:dyDescent="0.25">
      <c r="B147" s="179" t="s">
        <v>150</v>
      </c>
      <c r="C147" s="179"/>
      <c r="D147" s="179"/>
      <c r="E147" s="180" t="s">
        <v>207</v>
      </c>
      <c r="F147" s="119">
        <v>400</v>
      </c>
      <c r="G147" s="119">
        <v>400</v>
      </c>
      <c r="H147" s="119">
        <v>143.44999999999999</v>
      </c>
      <c r="I147" s="102">
        <f t="shared" si="3"/>
        <v>35.862499999999997</v>
      </c>
    </row>
    <row r="148" spans="2:9" ht="30" x14ac:dyDescent="0.25">
      <c r="B148" s="176" t="s">
        <v>227</v>
      </c>
      <c r="C148" s="176"/>
      <c r="D148" s="176"/>
      <c r="E148" s="177" t="s">
        <v>244</v>
      </c>
      <c r="F148" s="118">
        <v>0</v>
      </c>
      <c r="G148" s="118">
        <v>0</v>
      </c>
      <c r="H148" s="118">
        <v>226.57</v>
      </c>
      <c r="I148" s="178">
        <f t="shared" si="3"/>
        <v>0</v>
      </c>
    </row>
    <row r="149" spans="2:9" x14ac:dyDescent="0.25">
      <c r="B149" s="179" t="s">
        <v>131</v>
      </c>
      <c r="C149" s="179"/>
      <c r="D149" s="179"/>
      <c r="E149" s="180" t="s">
        <v>191</v>
      </c>
      <c r="F149" s="119">
        <v>0</v>
      </c>
      <c r="G149" s="119">
        <v>0</v>
      </c>
      <c r="H149" s="119">
        <v>226.57</v>
      </c>
      <c r="I149" s="102">
        <f t="shared" ref="I149:I156" si="5">IF(G149,H149/G149,0)*100</f>
        <v>0</v>
      </c>
    </row>
    <row r="150" spans="2:9" x14ac:dyDescent="0.25">
      <c r="B150" s="179" t="s">
        <v>133</v>
      </c>
      <c r="C150" s="179"/>
      <c r="D150" s="179"/>
      <c r="E150" s="180" t="s">
        <v>192</v>
      </c>
      <c r="F150" s="119">
        <v>0</v>
      </c>
      <c r="G150" s="119">
        <v>0</v>
      </c>
      <c r="H150" s="119">
        <v>226.57</v>
      </c>
      <c r="I150" s="102">
        <f t="shared" si="5"/>
        <v>0</v>
      </c>
    </row>
    <row r="151" spans="2:9" x14ac:dyDescent="0.25">
      <c r="B151" s="184" t="s">
        <v>233</v>
      </c>
      <c r="C151" s="184"/>
      <c r="D151" s="184"/>
      <c r="E151" s="185" t="s">
        <v>250</v>
      </c>
      <c r="F151" s="116">
        <v>0</v>
      </c>
      <c r="G151" s="116">
        <v>0</v>
      </c>
      <c r="H151" s="116">
        <v>0</v>
      </c>
      <c r="I151" s="186">
        <f t="shared" si="5"/>
        <v>0</v>
      </c>
    </row>
    <row r="152" spans="2:9" x14ac:dyDescent="0.25">
      <c r="B152" s="184" t="s">
        <v>234</v>
      </c>
      <c r="C152" s="184"/>
      <c r="D152" s="184"/>
      <c r="E152" s="185" t="s">
        <v>250</v>
      </c>
      <c r="F152" s="116">
        <v>0</v>
      </c>
      <c r="G152" s="116">
        <v>0</v>
      </c>
      <c r="H152" s="116">
        <v>0</v>
      </c>
      <c r="I152" s="186">
        <f t="shared" si="5"/>
        <v>0</v>
      </c>
    </row>
    <row r="153" spans="2:9" ht="45" x14ac:dyDescent="0.25">
      <c r="B153" s="187" t="s">
        <v>221</v>
      </c>
      <c r="C153" s="187"/>
      <c r="D153" s="187"/>
      <c r="E153" s="188" t="s">
        <v>238</v>
      </c>
      <c r="F153" s="117">
        <v>0</v>
      </c>
      <c r="G153" s="117">
        <v>0</v>
      </c>
      <c r="H153" s="117">
        <v>0</v>
      </c>
      <c r="I153" s="189">
        <f t="shared" si="5"/>
        <v>0</v>
      </c>
    </row>
    <row r="154" spans="2:9" ht="45" x14ac:dyDescent="0.25">
      <c r="B154" s="176" t="s">
        <v>225</v>
      </c>
      <c r="C154" s="176"/>
      <c r="D154" s="176"/>
      <c r="E154" s="177" t="s">
        <v>242</v>
      </c>
      <c r="F154" s="118">
        <v>0</v>
      </c>
      <c r="G154" s="118">
        <v>0</v>
      </c>
      <c r="H154" s="118">
        <v>0</v>
      </c>
      <c r="I154" s="178">
        <f t="shared" si="5"/>
        <v>0</v>
      </c>
    </row>
    <row r="155" spans="2:9" ht="30" x14ac:dyDescent="0.25">
      <c r="B155" s="179" t="s">
        <v>138</v>
      </c>
      <c r="C155" s="179"/>
      <c r="D155" s="179"/>
      <c r="E155" s="180" t="s">
        <v>195</v>
      </c>
      <c r="F155" s="119">
        <v>0</v>
      </c>
      <c r="G155" s="119">
        <v>0</v>
      </c>
      <c r="H155" s="119">
        <v>0</v>
      </c>
      <c r="I155" s="102">
        <f t="shared" si="5"/>
        <v>0</v>
      </c>
    </row>
    <row r="156" spans="2:9" x14ac:dyDescent="0.25">
      <c r="B156" s="179" t="s">
        <v>145</v>
      </c>
      <c r="C156" s="179"/>
      <c r="D156" s="179"/>
      <c r="E156" s="180" t="s">
        <v>202</v>
      </c>
      <c r="F156" s="119">
        <v>0</v>
      </c>
      <c r="G156" s="119">
        <v>0</v>
      </c>
      <c r="H156" s="119">
        <v>0</v>
      </c>
      <c r="I156" s="102">
        <f t="shared" si="5"/>
        <v>0</v>
      </c>
    </row>
    <row r="159" spans="2:9" x14ac:dyDescent="0.25">
      <c r="B159" t="s">
        <v>269</v>
      </c>
    </row>
    <row r="161" spans="6:6" x14ac:dyDescent="0.25">
      <c r="F161" t="s">
        <v>255</v>
      </c>
    </row>
    <row r="163" spans="6:6" x14ac:dyDescent="0.25">
      <c r="F163" t="s">
        <v>256</v>
      </c>
    </row>
  </sheetData>
  <mergeCells count="148">
    <mergeCell ref="B6:I6"/>
    <mergeCell ref="B16:D16"/>
    <mergeCell ref="B18:D18"/>
    <mergeCell ref="B8:I8"/>
    <mergeCell ref="B10:E10"/>
    <mergeCell ref="B11:E11"/>
    <mergeCell ref="B13:D13"/>
    <mergeCell ref="B21:D21"/>
    <mergeCell ref="B22:D22"/>
    <mergeCell ref="B23:D23"/>
    <mergeCell ref="B24:D24"/>
    <mergeCell ref="B26:D26"/>
    <mergeCell ref="B25:D25"/>
    <mergeCell ref="B20:D20"/>
    <mergeCell ref="B14:D14"/>
    <mergeCell ref="B15:D15"/>
    <mergeCell ref="B17:D17"/>
    <mergeCell ref="B19:D19"/>
    <mergeCell ref="B32:D32"/>
    <mergeCell ref="B33:D33"/>
    <mergeCell ref="B34:D34"/>
    <mergeCell ref="B35:D35"/>
    <mergeCell ref="B36:D36"/>
    <mergeCell ref="B27:D27"/>
    <mergeCell ref="B28:D28"/>
    <mergeCell ref="B29:D29"/>
    <mergeCell ref="B30:D30"/>
    <mergeCell ref="B31:D31"/>
    <mergeCell ref="B42:D42"/>
    <mergeCell ref="B43:D43"/>
    <mergeCell ref="B44:D44"/>
    <mergeCell ref="B45:D45"/>
    <mergeCell ref="B46:D46"/>
    <mergeCell ref="B37:D37"/>
    <mergeCell ref="B38:D38"/>
    <mergeCell ref="B39:D39"/>
    <mergeCell ref="B40:D40"/>
    <mergeCell ref="B41:D41"/>
    <mergeCell ref="B52:D52"/>
    <mergeCell ref="B53:D53"/>
    <mergeCell ref="B54:D54"/>
    <mergeCell ref="B55:D55"/>
    <mergeCell ref="B56:D56"/>
    <mergeCell ref="B47:D47"/>
    <mergeCell ref="B48:D48"/>
    <mergeCell ref="B49:D49"/>
    <mergeCell ref="B50:D50"/>
    <mergeCell ref="B51:D51"/>
    <mergeCell ref="B62:D62"/>
    <mergeCell ref="B63:D63"/>
    <mergeCell ref="B64:D64"/>
    <mergeCell ref="B65:D65"/>
    <mergeCell ref="B66:D66"/>
    <mergeCell ref="B57:D57"/>
    <mergeCell ref="B58:D58"/>
    <mergeCell ref="B59:D59"/>
    <mergeCell ref="B60:D60"/>
    <mergeCell ref="B61:D61"/>
    <mergeCell ref="B72:D72"/>
    <mergeCell ref="B73:D73"/>
    <mergeCell ref="B74:D74"/>
    <mergeCell ref="B75:D75"/>
    <mergeCell ref="B76:D76"/>
    <mergeCell ref="B67:D67"/>
    <mergeCell ref="B68:D68"/>
    <mergeCell ref="B69:D69"/>
    <mergeCell ref="B70:D70"/>
    <mergeCell ref="B71:D71"/>
    <mergeCell ref="B82:D82"/>
    <mergeCell ref="B83:D83"/>
    <mergeCell ref="B84:D84"/>
    <mergeCell ref="B85:D85"/>
    <mergeCell ref="B86:D86"/>
    <mergeCell ref="B77:D77"/>
    <mergeCell ref="B78:D78"/>
    <mergeCell ref="B79:D79"/>
    <mergeCell ref="B80:D80"/>
    <mergeCell ref="B81:D81"/>
    <mergeCell ref="B92:D92"/>
    <mergeCell ref="B93:D93"/>
    <mergeCell ref="B94:D94"/>
    <mergeCell ref="B95:D95"/>
    <mergeCell ref="B96:D96"/>
    <mergeCell ref="B87:D87"/>
    <mergeCell ref="B88:D88"/>
    <mergeCell ref="B89:D89"/>
    <mergeCell ref="B90:D90"/>
    <mergeCell ref="B91:D91"/>
    <mergeCell ref="B103:D103"/>
    <mergeCell ref="B105:D105"/>
    <mergeCell ref="B106:D106"/>
    <mergeCell ref="B107:D107"/>
    <mergeCell ref="B110:D110"/>
    <mergeCell ref="B97:D97"/>
    <mergeCell ref="B98:D98"/>
    <mergeCell ref="B99:D99"/>
    <mergeCell ref="B101:D101"/>
    <mergeCell ref="B102:D102"/>
    <mergeCell ref="B108:D108"/>
    <mergeCell ref="B109:D109"/>
    <mergeCell ref="B100:D100"/>
    <mergeCell ref="B116:D116"/>
    <mergeCell ref="B118:D118"/>
    <mergeCell ref="B119:D119"/>
    <mergeCell ref="B120:D120"/>
    <mergeCell ref="B121:D121"/>
    <mergeCell ref="B111:D111"/>
    <mergeCell ref="B112:D112"/>
    <mergeCell ref="B113:D113"/>
    <mergeCell ref="B114:D114"/>
    <mergeCell ref="B115:D115"/>
    <mergeCell ref="B135:D135"/>
    <mergeCell ref="B137:D137"/>
    <mergeCell ref="B136:D136"/>
    <mergeCell ref="B127:D127"/>
    <mergeCell ref="B128:D128"/>
    <mergeCell ref="B129:D129"/>
    <mergeCell ref="B130:D130"/>
    <mergeCell ref="B131:D131"/>
    <mergeCell ref="B122:D122"/>
    <mergeCell ref="B123:D123"/>
    <mergeCell ref="B124:D124"/>
    <mergeCell ref="B125:D125"/>
    <mergeCell ref="B126:D126"/>
    <mergeCell ref="B143:D143"/>
    <mergeCell ref="B104:D104"/>
    <mergeCell ref="B117:D117"/>
    <mergeCell ref="B154:D154"/>
    <mergeCell ref="B155:D155"/>
    <mergeCell ref="B156:D156"/>
    <mergeCell ref="B149:D149"/>
    <mergeCell ref="B150:D150"/>
    <mergeCell ref="B151:D151"/>
    <mergeCell ref="B152:D152"/>
    <mergeCell ref="B153:D153"/>
    <mergeCell ref="B144:D144"/>
    <mergeCell ref="B145:D145"/>
    <mergeCell ref="B146:D146"/>
    <mergeCell ref="B147:D147"/>
    <mergeCell ref="B148:D148"/>
    <mergeCell ref="B138:D138"/>
    <mergeCell ref="B139:D139"/>
    <mergeCell ref="B140:D140"/>
    <mergeCell ref="B141:D141"/>
    <mergeCell ref="B142:D142"/>
    <mergeCell ref="B132:D132"/>
    <mergeCell ref="B133:D133"/>
    <mergeCell ref="B134:D134"/>
  </mergeCell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GŠZB</cp:lastModifiedBy>
  <cp:lastPrinted>2025-07-14T07:39:40Z</cp:lastPrinted>
  <dcterms:created xsi:type="dcterms:W3CDTF">2022-08-12T12:51:27Z</dcterms:created>
  <dcterms:modified xsi:type="dcterms:W3CDTF">2025-07-14T07:39:53Z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